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e\Desktop\PTO\Budget Proposal\"/>
    </mc:Choice>
  </mc:AlternateContent>
  <xr:revisionPtr revIDLastSave="0" documentId="10_ncr:8100000_{D75CB608-3E1F-4D77-A41D-1AD961FFBD8D}" xr6:coauthVersionLast="33" xr6:coauthVersionMax="33" xr10:uidLastSave="{00000000-0000-0000-0000-000000000000}"/>
  <bookViews>
    <workbookView xWindow="0" yWindow="0" windowWidth="20805" windowHeight="8955" xr2:uid="{00000000-000D-0000-FFFF-FFFF00000000}"/>
  </bookViews>
  <sheets>
    <sheet name="Approved Budget" sheetId="11" r:id="rId1"/>
    <sheet name="Proposed Budget" sheetId="4" r:id="rId2"/>
    <sheet name="Historical Income" sheetId="8" r:id="rId3"/>
    <sheet name="Historical Spending" sheetId="7" r:id="rId4"/>
    <sheet name="Cash FlowForecast" sheetId="10" r:id="rId5"/>
    <sheet name="Cash Flow (2)" sheetId="12" r:id="rId6"/>
    <sheet name="0809 inout" sheetId="13" r:id="rId7"/>
  </sheets>
  <definedNames>
    <definedName name="_xlnm.Print_Area" localSheetId="5">'Cash Flow (2)'!$A$1:$O$94</definedName>
  </definedNames>
  <calcPr calcId="162913"/>
</workbook>
</file>

<file path=xl/calcChain.xml><?xml version="1.0" encoding="utf-8"?>
<calcChain xmlns="http://schemas.openxmlformats.org/spreadsheetml/2006/main">
  <c r="I28" i="11" l="1"/>
  <c r="I27" i="11"/>
  <c r="I29" i="11" s="1"/>
  <c r="H27" i="11"/>
  <c r="H28" i="11" l="1"/>
  <c r="H29" i="11" l="1"/>
  <c r="C27" i="11"/>
  <c r="C29" i="11" s="1"/>
  <c r="D27" i="11"/>
  <c r="E27" i="11"/>
  <c r="F27" i="11"/>
  <c r="G27" i="11"/>
  <c r="G29" i="11" s="1"/>
  <c r="C28" i="11"/>
  <c r="D28" i="11"/>
  <c r="D29" i="11" s="1"/>
  <c r="E28" i="11"/>
  <c r="F28" i="11"/>
  <c r="G28" i="11"/>
  <c r="E29" i="11" l="1"/>
  <c r="F29" i="11"/>
  <c r="G44" i="13"/>
  <c r="G46" i="13" s="1"/>
  <c r="C37" i="13"/>
  <c r="C20" i="13"/>
  <c r="C7" i="13"/>
  <c r="C10" i="13"/>
  <c r="O53" i="12"/>
  <c r="O44" i="12"/>
  <c r="O24" i="12"/>
  <c r="O17" i="12"/>
  <c r="O11" i="12"/>
  <c r="O3" i="12"/>
  <c r="K22" i="4"/>
  <c r="K21" i="4"/>
  <c r="K23" i="4" s="1"/>
  <c r="J21" i="4"/>
  <c r="J23" i="4" s="1"/>
  <c r="I22" i="4"/>
  <c r="J22" i="4"/>
  <c r="H22" i="4"/>
  <c r="I21" i="4"/>
  <c r="I23" i="4" s="1"/>
  <c r="H21" i="4"/>
  <c r="H23" i="4" s="1"/>
  <c r="O84" i="12"/>
  <c r="O67" i="12"/>
  <c r="O59" i="12"/>
  <c r="G39" i="12"/>
  <c r="H39" i="12"/>
  <c r="I39" i="12"/>
  <c r="J39" i="12"/>
  <c r="K39" i="12"/>
  <c r="L39" i="12"/>
  <c r="M39" i="12"/>
  <c r="O39" i="12" s="1"/>
  <c r="N39" i="12"/>
  <c r="F39" i="12"/>
  <c r="D39" i="12"/>
  <c r="E39" i="12"/>
  <c r="C39" i="12"/>
  <c r="C29" i="13"/>
  <c r="G16" i="13"/>
  <c r="G9" i="13"/>
  <c r="G22" i="13" s="1"/>
  <c r="G14" i="8"/>
  <c r="G16" i="8" s="1"/>
  <c r="G9" i="8"/>
  <c r="D92" i="12"/>
  <c r="E92" i="12"/>
  <c r="F92" i="12"/>
  <c r="G92" i="12"/>
  <c r="H92" i="12"/>
  <c r="I92" i="12"/>
  <c r="J92" i="12"/>
  <c r="K92" i="12"/>
  <c r="L92" i="12"/>
  <c r="M92" i="12"/>
  <c r="N92" i="12"/>
  <c r="C92" i="12"/>
  <c r="E15" i="12"/>
  <c r="F15" i="12"/>
  <c r="G15" i="12"/>
  <c r="H15" i="12"/>
  <c r="I15" i="12"/>
  <c r="J15" i="12"/>
  <c r="K15" i="12"/>
  <c r="L15" i="12"/>
  <c r="M15" i="12"/>
  <c r="N15" i="12"/>
  <c r="D15" i="12"/>
  <c r="B15" i="12"/>
  <c r="C15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C93" i="12" s="1"/>
  <c r="D93" i="12" s="1"/>
  <c r="E93" i="12" s="1"/>
  <c r="F93" i="12" s="1"/>
  <c r="G93" i="12" s="1"/>
  <c r="H93" i="12" s="1"/>
  <c r="B57" i="12"/>
  <c r="O57" i="12" s="1"/>
  <c r="C11" i="10"/>
  <c r="D11" i="10"/>
  <c r="E11" i="10"/>
  <c r="F11" i="10"/>
  <c r="G11" i="10"/>
  <c r="H11" i="10"/>
  <c r="I11" i="10"/>
  <c r="J11" i="10"/>
  <c r="K11" i="10"/>
  <c r="L11" i="10"/>
  <c r="M11" i="10"/>
  <c r="B11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B31" i="10" s="1"/>
  <c r="C50" i="13"/>
  <c r="I93" i="12" l="1"/>
  <c r="J93" i="12" s="1"/>
  <c r="K93" i="12" s="1"/>
  <c r="L93" i="12" s="1"/>
  <c r="M93" i="12" s="1"/>
  <c r="N93" i="12" s="1"/>
  <c r="C31" i="10"/>
  <c r="O14" i="12"/>
  <c r="O92" i="12"/>
  <c r="O15" i="12"/>
  <c r="C40" i="12"/>
  <c r="D40" i="12" s="1"/>
  <c r="E40" i="12" s="1"/>
  <c r="F40" i="12" s="1"/>
  <c r="G40" i="12" s="1"/>
  <c r="H40" i="12" s="1"/>
  <c r="I40" i="12" s="1"/>
  <c r="J40" i="12" s="1"/>
  <c r="K40" i="12" s="1"/>
  <c r="L40" i="12" s="1"/>
  <c r="M40" i="12" s="1"/>
  <c r="N40" i="12" s="1"/>
  <c r="D31" i="10"/>
  <c r="E31" i="10" s="1"/>
  <c r="F31" i="10" s="1"/>
  <c r="G31" i="10" s="1"/>
  <c r="H31" i="10" s="1"/>
  <c r="I31" i="10" s="1"/>
  <c r="J31" i="10" s="1"/>
  <c r="K31" i="10" s="1"/>
  <c r="L31" i="10" s="1"/>
  <c r="M3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&amp; Colleen</author>
  </authors>
  <commentList>
    <comment ref="D30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Kindness Retreat</t>
        </r>
      </text>
    </comment>
  </commentList>
</comments>
</file>

<file path=xl/sharedStrings.xml><?xml version="1.0" encoding="utf-8"?>
<sst xmlns="http://schemas.openxmlformats.org/spreadsheetml/2006/main" count="678" uniqueCount="323">
  <si>
    <t>Community Picnic</t>
  </si>
  <si>
    <t>Computers</t>
  </si>
  <si>
    <t>Education</t>
  </si>
  <si>
    <t>Field Trips</t>
  </si>
  <si>
    <t>Halloween party</t>
  </si>
  <si>
    <t>Honors Day</t>
  </si>
  <si>
    <t>Media</t>
  </si>
  <si>
    <t>Open House</t>
  </si>
  <si>
    <t>Playground Equipment</t>
  </si>
  <si>
    <t>Repairs</t>
  </si>
  <si>
    <t>School Equipment</t>
  </si>
  <si>
    <t>Sign Repair</t>
  </si>
  <si>
    <t>Supplies for Classrooms</t>
  </si>
  <si>
    <t>Teacher Appreciation</t>
  </si>
  <si>
    <t>Track &amp; Field</t>
  </si>
  <si>
    <t>Volunteer Coordinator</t>
  </si>
  <si>
    <t>Yearbook</t>
  </si>
  <si>
    <t>Category</t>
  </si>
  <si>
    <t>2003-2004</t>
  </si>
  <si>
    <t>2004-2005</t>
  </si>
  <si>
    <t>2005-2006</t>
  </si>
  <si>
    <t>2006-2007</t>
  </si>
  <si>
    <t>2007-2008</t>
  </si>
  <si>
    <t>Comments</t>
  </si>
  <si>
    <t>Tax Preparation</t>
  </si>
  <si>
    <t>Gifts</t>
  </si>
  <si>
    <t>Month</t>
  </si>
  <si>
    <t>September</t>
  </si>
  <si>
    <t>March</t>
  </si>
  <si>
    <t>June</t>
  </si>
  <si>
    <t>January</t>
  </si>
  <si>
    <t>May</t>
  </si>
  <si>
    <t>Fundraiser</t>
  </si>
  <si>
    <t>Carnival</t>
  </si>
  <si>
    <t>Box Tops</t>
  </si>
  <si>
    <t>Tool boxes</t>
  </si>
  <si>
    <t>Read-A-Thon</t>
  </si>
  <si>
    <t>CLS T-Shirts</t>
  </si>
  <si>
    <t>Type</t>
  </si>
  <si>
    <t>Proposed</t>
  </si>
  <si>
    <t>Crossing Guard Shirts</t>
  </si>
  <si>
    <t>In/Out</t>
  </si>
  <si>
    <t>Child care</t>
  </si>
  <si>
    <t>VSC Program Supplies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</si>
  <si>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</si>
  <si>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</si>
  <si>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</si>
  <si>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</si>
  <si>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</si>
  <si>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</si>
  <si>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Bank Chrg</t>
  </si>
  <si>
    <t>Cash Box</t>
  </si>
  <si>
    <t>Fundraising Expenses</t>
  </si>
  <si>
    <t>Campbell soup labels</t>
  </si>
  <si>
    <t>Cotton Candy</t>
  </si>
  <si>
    <t>Food</t>
  </si>
  <si>
    <t>Inflatables</t>
  </si>
  <si>
    <t>Makeover</t>
  </si>
  <si>
    <t>Prizes</t>
  </si>
  <si>
    <t>Raffle</t>
  </si>
  <si>
    <t>CookBookExpense</t>
  </si>
  <si>
    <t>Dipstix</t>
  </si>
  <si>
    <t>Fall Fundraiser</t>
  </si>
  <si>
    <t>Raffle expense</t>
  </si>
  <si>
    <t>T-Shirt Expense</t>
  </si>
  <si>
    <t>Other Fundraising Expenses</t>
  </si>
  <si>
    <t>Late Fees</t>
  </si>
  <si>
    <t>Legal&amp;Prof.Fees</t>
  </si>
  <si>
    <t>Misc</t>
  </si>
  <si>
    <t>Office</t>
  </si>
  <si>
    <t>One Time Expense</t>
  </si>
  <si>
    <t>Challenge Math</t>
  </si>
  <si>
    <t>Challenge Reading Books</t>
  </si>
  <si>
    <t>Digital Cameras</t>
  </si>
  <si>
    <t>Electronic Sign</t>
  </si>
  <si>
    <t>Kindness Retreat</t>
  </si>
  <si>
    <t>Popcorn Machine</t>
  </si>
  <si>
    <t>Tree Trust</t>
  </si>
  <si>
    <t>Other One Time Expense</t>
  </si>
  <si>
    <t>postage</t>
  </si>
  <si>
    <t>Refreshments, Meetings</t>
  </si>
  <si>
    <t>Returned check</t>
  </si>
  <si>
    <t>Student IN&amp;OUT Expenses</t>
  </si>
  <si>
    <t>Adopt a Family</t>
  </si>
  <si>
    <t>Adopt family</t>
  </si>
  <si>
    <t>Bike Helmets</t>
  </si>
  <si>
    <t>Book Fair</t>
  </si>
  <si>
    <t>Honors Video</t>
  </si>
  <si>
    <t>Hurricane Relief</t>
  </si>
  <si>
    <t>Spaghetti Dinner</t>
  </si>
  <si>
    <t>T-Shirt Sales</t>
  </si>
  <si>
    <t>YOYOS</t>
  </si>
  <si>
    <t>Tax</t>
  </si>
  <si>
    <t>Fed</t>
  </si>
  <si>
    <t>State</t>
  </si>
  <si>
    <t>Yearly Funding Expenditures</t>
  </si>
  <si>
    <t>Crossing Guard T-shirts</t>
  </si>
  <si>
    <t>Milk Contest</t>
  </si>
  <si>
    <t>OVERALL TOTAL</t>
  </si>
  <si>
    <t>Child Care</t>
  </si>
  <si>
    <t>Read-a-thon startup costs</t>
  </si>
  <si>
    <t>November</t>
  </si>
  <si>
    <t>Exp</t>
  </si>
  <si>
    <t>Less In/Out</t>
  </si>
  <si>
    <t>Budgeted Expenses</t>
  </si>
  <si>
    <t>Banking Income</t>
  </si>
  <si>
    <t>Fundraising Income</t>
  </si>
  <si>
    <t>Other Inc</t>
  </si>
  <si>
    <t>Student In&amp;Out Income</t>
  </si>
  <si>
    <t>Yearly Funding Income</t>
  </si>
  <si>
    <t>TOTAL INCOME</t>
  </si>
  <si>
    <t>TOTAL EXPENSES</t>
  </si>
  <si>
    <t>Prizes, games, rentals, and food</t>
  </si>
  <si>
    <t>School T-Shirts Printing</t>
  </si>
  <si>
    <t>Donation to VSC program</t>
  </si>
  <si>
    <t>Winter play (Annie, Joseph)</t>
  </si>
  <si>
    <t>Popsicles, icees, refreshments</t>
  </si>
  <si>
    <t>Crossing guards shirts for recognition</t>
  </si>
  <si>
    <t>Tax preparations</t>
  </si>
  <si>
    <t>Donations to teachers for classroom supplies.  $100 to teachers and $50 to paras.</t>
  </si>
  <si>
    <t>Ice cream</t>
  </si>
  <si>
    <t>Fifth Grade Farewell</t>
  </si>
  <si>
    <t>Prevention programs Alcohol, Tobacco, Bullying, Etc</t>
  </si>
  <si>
    <t>Food, ice cream, beverages</t>
  </si>
  <si>
    <t>Community Involvement Events</t>
  </si>
  <si>
    <t>Description</t>
  </si>
  <si>
    <t>Stamps</t>
  </si>
  <si>
    <t>Change fund for PTO events primarily Carnival</t>
  </si>
  <si>
    <t>Shipping charges to send in Box Tops</t>
  </si>
  <si>
    <t>Postage for mailing soup labels</t>
  </si>
  <si>
    <t>Food, prizes, equipment rentals, games, events</t>
  </si>
  <si>
    <t>Old fund raisers</t>
  </si>
  <si>
    <t>Clubs choice expense</t>
  </si>
  <si>
    <t xml:space="preserve">Shipping charges </t>
  </si>
  <si>
    <t>Kemps</t>
  </si>
  <si>
    <t>Prizes, printing</t>
  </si>
  <si>
    <t>CLS T-Shirts sales</t>
  </si>
  <si>
    <t>Child care gift card, janitor gift card for carnival</t>
  </si>
  <si>
    <t>Non-profit license</t>
  </si>
  <si>
    <t>Change of name, original incorporation</t>
  </si>
  <si>
    <t>Check orders</t>
  </si>
  <si>
    <t>Envelopes, Quicken Upgrade</t>
  </si>
  <si>
    <t>Set of books for after school reading program</t>
  </si>
  <si>
    <t>Laptops, software</t>
  </si>
  <si>
    <t>Digital cameras for every classroom</t>
  </si>
  <si>
    <t>Street sign</t>
  </si>
  <si>
    <t>Kindness program</t>
  </si>
  <si>
    <t xml:space="preserve">Updated playground </t>
  </si>
  <si>
    <t>Damaged amplifier</t>
  </si>
  <si>
    <t>Tables, shelves, boomboxes, PA system</t>
  </si>
  <si>
    <t>Recognition, camera, supplies</t>
  </si>
  <si>
    <t>Angel fund, peer mediation, computer vacuum</t>
  </si>
  <si>
    <t>Beverages for PTO meetings</t>
  </si>
  <si>
    <t>Student council christmas gifts for needy families</t>
  </si>
  <si>
    <t>Books from Scholastic for school sale</t>
  </si>
  <si>
    <t>Red cross donation</t>
  </si>
  <si>
    <t>School supplies</t>
  </si>
  <si>
    <t>Cameras, film developing, coordinator salary</t>
  </si>
  <si>
    <t>All for kids</t>
  </si>
  <si>
    <t>PTO meeting child care</t>
  </si>
  <si>
    <t>Donations for library books to school media center</t>
  </si>
  <si>
    <t>February</t>
  </si>
  <si>
    <t>April</t>
  </si>
  <si>
    <t>July</t>
  </si>
  <si>
    <t>August</t>
  </si>
  <si>
    <t>October</t>
  </si>
  <si>
    <t>December</t>
  </si>
  <si>
    <t>Total</t>
  </si>
  <si>
    <t>Expenses</t>
  </si>
  <si>
    <t>Income</t>
  </si>
  <si>
    <t>Carryover</t>
  </si>
  <si>
    <t>Forecast Total</t>
  </si>
  <si>
    <t>Banking Interest</t>
  </si>
  <si>
    <t>Crooked Lake PTO Cashflow Forecast 2008-2009</t>
  </si>
  <si>
    <t>Crooked Lake PTO Historical Spending</t>
  </si>
  <si>
    <t>Oct/March</t>
  </si>
  <si>
    <t>Crooked Lake PTO Historical Income</t>
  </si>
  <si>
    <t>Expense</t>
  </si>
  <si>
    <t>$250 Fall/$750 Spring.  Decorations, delivery, food</t>
  </si>
  <si>
    <t>Other Expenses:Carnival</t>
  </si>
  <si>
    <t>Classroom supplies $100 teachers and $50 paras.</t>
  </si>
  <si>
    <t>Film, water bottles, lanyards, mugs, and souvenirs</t>
  </si>
  <si>
    <t>Other IN&amp;OUT Expenses</t>
  </si>
  <si>
    <t>Community Events</t>
  </si>
  <si>
    <t>Community Event - Fall</t>
  </si>
  <si>
    <t>Prior Year</t>
  </si>
  <si>
    <t>FORECAST INCOME</t>
  </si>
  <si>
    <t>T-Shirts</t>
  </si>
  <si>
    <t>Tool Boxes</t>
  </si>
  <si>
    <t>Year Books</t>
  </si>
  <si>
    <t>TOTAL FORECAST INCOME</t>
  </si>
  <si>
    <t>FORECAST EXPENSE</t>
  </si>
  <si>
    <t>TOTAL FORECAST EXPENSE</t>
  </si>
  <si>
    <t>FORECAST TOTAL</t>
  </si>
  <si>
    <t>ACTUAL INCOME</t>
  </si>
  <si>
    <t>AHEF</t>
  </si>
  <si>
    <t>TOTAL ACTUAL INCOME</t>
  </si>
  <si>
    <t>ACTUAL EXPENSE</t>
  </si>
  <si>
    <t xml:space="preserve">Community Events </t>
  </si>
  <si>
    <t>Dividends - Bank Interest</t>
  </si>
  <si>
    <t>Community Event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</si>
  <si>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</si>
  <si>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</si>
  <si>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</si>
  <si>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</si>
  <si>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</si>
  <si>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 xml:space="preserve">    Adopt a Family</t>
  </si>
  <si>
    <t>Misc. Funding Requests - Bingo Supplies</t>
  </si>
  <si>
    <t>Misc. Expense - Postage, Fees, Etc.</t>
  </si>
  <si>
    <t>TOTAL ACTUAL EXPENSE</t>
  </si>
  <si>
    <t>ACTUAL TOTAL</t>
  </si>
  <si>
    <t>Income/Expense Comparison by Category</t>
  </si>
  <si>
    <t>Amount Difference</t>
  </si>
  <si>
    <t>TOTAL Carnival</t>
  </si>
  <si>
    <t>EXPENSES</t>
  </si>
  <si>
    <t>Cashbox</t>
  </si>
  <si>
    <t>TOTAL Fundraising Expenses</t>
  </si>
  <si>
    <t>Bingo Supplies</t>
  </si>
  <si>
    <t>Monitor Mounts</t>
  </si>
  <si>
    <t>Printers</t>
  </si>
  <si>
    <t>Trees</t>
  </si>
  <si>
    <t>TOTAL One Time Expense</t>
  </si>
  <si>
    <t>Other Student IN&amp;OUT Expenses:Adopt a Family</t>
  </si>
  <si>
    <t>TOTAL Adopt a Family</t>
  </si>
  <si>
    <t>Family Benefit Fundraiser</t>
  </si>
  <si>
    <t>Other Student IN&amp;OUT Expenses</t>
  </si>
  <si>
    <t>TOTAL Student IN&amp;OUT Expenses</t>
  </si>
  <si>
    <t>TOTAL Tax</t>
  </si>
  <si>
    <t>TOTAL Yearly Funding Expenditures</t>
  </si>
  <si>
    <t>9/1/2008- 4/20/2009</t>
  </si>
  <si>
    <t>9/1/2008 through 8/31/2009</t>
  </si>
  <si>
    <t>9/1/2008- 8/31/2009</t>
  </si>
  <si>
    <t>-</t>
  </si>
  <si>
    <t>2008-2009</t>
  </si>
  <si>
    <t>09/10 Proposed</t>
  </si>
  <si>
    <t>08/09 Approve</t>
  </si>
  <si>
    <t>Spending by Category</t>
  </si>
  <si>
    <t>Angel Fund</t>
  </si>
  <si>
    <t>Bookmarks</t>
  </si>
  <si>
    <t>VSC Supplies</t>
  </si>
  <si>
    <t>Banking Summary</t>
  </si>
  <si>
    <t>AHEF income</t>
  </si>
  <si>
    <t>T-shirts</t>
  </si>
  <si>
    <t>Student In&amp;Out</t>
  </si>
  <si>
    <t>Fundraiser Income</t>
  </si>
  <si>
    <t>Yearly Expenditures</t>
  </si>
  <si>
    <t>Community Event-Fall</t>
  </si>
  <si>
    <t>Misc. Funding Requests - Playground Equipment</t>
  </si>
  <si>
    <t>Crooked Lake PTO Proposed Budget 2009-2010</t>
  </si>
  <si>
    <t>?FR</t>
  </si>
  <si>
    <t>Move to Community Involvement</t>
  </si>
  <si>
    <t>Food, Supplies, Decorations, Entertainment</t>
  </si>
  <si>
    <t>Staff Appreciation</t>
  </si>
  <si>
    <t>$250 both events potluck   Decorations, delivery, food</t>
  </si>
  <si>
    <t>Cooperative agreement VSC program</t>
  </si>
  <si>
    <t>$30 per PTO meeting for child care</t>
  </si>
  <si>
    <t>Bus per grade</t>
  </si>
  <si>
    <t>PTO sponsored community building events, including community picnic</t>
  </si>
  <si>
    <t>Coordinator, film developing,  printing</t>
  </si>
  <si>
    <t>9/1/2008 through 5/10/2009</t>
  </si>
  <si>
    <t>9/1/2008- 5/10/2009</t>
  </si>
  <si>
    <t>Divend</t>
  </si>
  <si>
    <t>Facilities</t>
  </si>
  <si>
    <t>Return Check Charge</t>
  </si>
  <si>
    <t>Banking Charges</t>
  </si>
  <si>
    <t>5th Grade Farewell</t>
  </si>
  <si>
    <t>Tool Boxes- $3028.58 in/out from 2008</t>
  </si>
  <si>
    <t>Community Events- remaining budget $1275</t>
  </si>
  <si>
    <t>Community Picnic- $1875 includes Jumpers</t>
  </si>
  <si>
    <t>2008/09 Year End Balance (Proposed)</t>
  </si>
  <si>
    <t>Estimated 2009/10 Fundraiser Income</t>
  </si>
  <si>
    <t>NOTES:</t>
  </si>
  <si>
    <t>FORECAST</t>
  </si>
  <si>
    <t>Less- ProposedYearly Funding Expenditures</t>
  </si>
  <si>
    <t>Italic Expenses  = Forecast/budget</t>
  </si>
  <si>
    <t>Monthly</t>
  </si>
  <si>
    <t>Background checks for Board members</t>
  </si>
  <si>
    <t>2012-2013</t>
  </si>
  <si>
    <t>Eveland Family Farm</t>
  </si>
  <si>
    <t>2013-2014</t>
  </si>
  <si>
    <t>2014-2015</t>
  </si>
  <si>
    <t>Insurance</t>
  </si>
  <si>
    <t>Costco PTO account</t>
  </si>
  <si>
    <t>For use for PTO events</t>
  </si>
  <si>
    <t>PTO Office Supplies</t>
  </si>
  <si>
    <t>PTO Meeting Supplies</t>
  </si>
  <si>
    <t>Safety Patrol Shirts &amp; field trip</t>
  </si>
  <si>
    <t>PE Fun Day</t>
  </si>
  <si>
    <t>Fun Run startup costs</t>
  </si>
  <si>
    <t>2015-2016</t>
  </si>
  <si>
    <t>2016-2017</t>
  </si>
  <si>
    <t>Fundraiser/Readathon</t>
  </si>
  <si>
    <t>Sept.</t>
  </si>
  <si>
    <t>Oct.</t>
  </si>
  <si>
    <t>Dec.</t>
  </si>
  <si>
    <t>Oct/Feb.</t>
  </si>
  <si>
    <t>Mar.</t>
  </si>
  <si>
    <t>Feb.</t>
  </si>
  <si>
    <t>Apr.</t>
  </si>
  <si>
    <t>Donations to teachers for classroom supplies. $50 FTE's &amp; $25 PTE's</t>
  </si>
  <si>
    <t>Checks, Stamps, Envelopes, Stamp ink</t>
  </si>
  <si>
    <t>Cookies &amp; water for Citizenship Ceremonies</t>
  </si>
  <si>
    <t>Education programs Alcohol, Tobacco</t>
  </si>
  <si>
    <t>Tax preparation</t>
  </si>
  <si>
    <t>$500 per grade level</t>
  </si>
  <si>
    <t>Safety patrol tshirts &amp; MOA field trip</t>
  </si>
  <si>
    <t>Popsicles</t>
  </si>
  <si>
    <t>Food, decorations</t>
  </si>
  <si>
    <t>Start up costs</t>
  </si>
  <si>
    <t>Spirit wear sales</t>
  </si>
  <si>
    <t>Prizes, games, food</t>
  </si>
  <si>
    <t>Dunk tank fundraiser</t>
  </si>
  <si>
    <t>Background for 5 board members</t>
  </si>
  <si>
    <t>PTO sponsored events</t>
  </si>
  <si>
    <t>Liability, crime, D&amp;O</t>
  </si>
  <si>
    <t>$100 Fall &amp; $400 Spring decorations, food</t>
  </si>
  <si>
    <t>Field trips</t>
  </si>
  <si>
    <t>PTO Angel Fund</t>
  </si>
  <si>
    <t>As needed for students</t>
  </si>
  <si>
    <t>Food, beverages, games</t>
  </si>
  <si>
    <t>2017-2018</t>
  </si>
  <si>
    <t>2018-2019</t>
  </si>
  <si>
    <t>Crooked Lake PTO Budget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</si>
</sst>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9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4" fontId="1" fillId="0" borderId="0" xfId="0" applyNumberFormat="1" applyFont="1"/>
    <xf numFmtId="4" fontId="0" fillId="0" borderId="0" xfId="0" applyNumberFormat="1" applyFill="1"/>
    <xf numFmtId="0" fontId="0" fillId="0" borderId="0" xfId="0" applyFill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 applyFill="1"/>
    <xf numFmtId="4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2" fillId="0" borderId="1" xfId="0" applyNumberFormat="1" applyFont="1" applyFill="1" applyBorder="1"/>
    <xf numFmtId="4" fontId="0" fillId="0" borderId="1" xfId="0" applyNumberFormat="1" applyBorder="1"/>
    <xf numFmtId="44" fontId="1" fillId="0" borderId="1" xfId="0" applyNumberFormat="1" applyFont="1" applyFill="1" applyBorder="1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44" fontId="0" fillId="0" borderId="0" xfId="0" applyNumberFormat="1" applyAlignment="1">
      <alignment vertical="top"/>
    </xf>
    <xf numFmtId="44" fontId="0" fillId="0" borderId="0" xfId="0" applyNumberFormat="1" applyFill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" fontId="2" fillId="0" borderId="0" xfId="0" applyNumberFormat="1" applyFont="1" applyAlignment="1">
      <alignment vertical="top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44" fontId="0" fillId="2" borderId="0" xfId="0" applyNumberFormat="1" applyFill="1" applyAlignment="1">
      <alignment vertical="top"/>
    </xf>
    <xf numFmtId="4" fontId="0" fillId="2" borderId="0" xfId="0" applyNumberForma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 applyBorder="1"/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4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2" borderId="0" xfId="0" applyFill="1"/>
    <xf numFmtId="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44" fontId="0" fillId="0" borderId="0" xfId="0" applyNumberFormat="1" applyAlignment="1">
      <alignment horizontal="right"/>
    </xf>
    <xf numFmtId="42" fontId="0" fillId="0" borderId="0" xfId="0" applyNumberFormat="1"/>
    <xf numFmtId="42" fontId="0" fillId="2" borderId="0" xfId="0" applyNumberFormat="1" applyFill="1"/>
    <xf numFmtId="42" fontId="1" fillId="0" borderId="1" xfId="0" applyNumberFormat="1" applyFont="1" applyBorder="1"/>
    <xf numFmtId="42" fontId="1" fillId="0" borderId="0" xfId="0" applyNumberFormat="1" applyFont="1" applyFill="1" applyAlignment="1">
      <alignment horizontal="center"/>
    </xf>
    <xf numFmtId="42" fontId="0" fillId="0" borderId="0" xfId="0" applyNumberForma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4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right" indent="1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0" fontId="0" fillId="0" borderId="3" xfId="0" applyBorder="1"/>
    <xf numFmtId="0" fontId="0" fillId="0" borderId="0" xfId="0" applyAlignment="1">
      <alignment horizontal="right" indent="1"/>
    </xf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 indent="1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left" inden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 indent="1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 indent="1"/>
    </xf>
    <xf numFmtId="164" fontId="0" fillId="0" borderId="0" xfId="0" applyNumberFormat="1" applyFill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Alignment="1">
      <alignment horizontal="right" indent="1"/>
    </xf>
    <xf numFmtId="165" fontId="1" fillId="0" borderId="1" xfId="0" applyNumberFormat="1" applyFont="1" applyBorder="1"/>
    <xf numFmtId="4" fontId="0" fillId="2" borderId="0" xfId="0" applyNumberFormat="1" applyFill="1"/>
    <xf numFmtId="49" fontId="6" fillId="0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44" fontId="2" fillId="0" borderId="0" xfId="0" applyNumberFormat="1" applyFont="1" applyFill="1" applyAlignment="1">
      <alignment vertical="top"/>
    </xf>
    <xf numFmtId="44" fontId="2" fillId="2" borderId="0" xfId="0" applyNumberFormat="1" applyFont="1" applyFill="1" applyAlignment="1">
      <alignment vertical="top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4" fontId="7" fillId="0" borderId="0" xfId="0" applyNumberFormat="1" applyFont="1"/>
    <xf numFmtId="0" fontId="7" fillId="0" borderId="0" xfId="0" applyFont="1"/>
    <xf numFmtId="49" fontId="1" fillId="0" borderId="1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4" fontId="2" fillId="0" borderId="5" xfId="0" applyNumberFormat="1" applyFont="1" applyBorder="1"/>
    <xf numFmtId="0" fontId="2" fillId="0" borderId="5" xfId="0" applyFont="1" applyBorder="1"/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44" fontId="0" fillId="4" borderId="0" xfId="0" applyNumberFormat="1" applyFill="1" applyAlignment="1">
      <alignment vertical="top"/>
    </xf>
    <xf numFmtId="4" fontId="0" fillId="4" borderId="0" xfId="0" applyNumberFormat="1" applyFill="1" applyAlignment="1">
      <alignment vertical="top"/>
    </xf>
    <xf numFmtId="44" fontId="0" fillId="3" borderId="0" xfId="1" applyFont="1" applyFill="1" applyAlignment="1">
      <alignment horizontal="left" vertical="top" wrapText="1"/>
    </xf>
    <xf numFmtId="44" fontId="0" fillId="0" borderId="0" xfId="1" applyFont="1" applyFill="1"/>
    <xf numFmtId="44" fontId="0" fillId="0" borderId="0" xfId="1" applyFont="1" applyFill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2" fillId="4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44" fontId="0" fillId="3" borderId="0" xfId="1" applyFont="1" applyFill="1" applyAlignment="1">
      <alignment horizontal="left" vertical="top"/>
    </xf>
    <xf numFmtId="44" fontId="1" fillId="0" borderId="1" xfId="1" applyFont="1" applyFill="1" applyBorder="1" applyAlignment="1">
      <alignment horizontal="center" wrapText="1"/>
    </xf>
    <xf numFmtId="44" fontId="0" fillId="4" borderId="0" xfId="1" applyFont="1" applyFill="1" applyAlignment="1">
      <alignment vertical="top"/>
    </xf>
    <xf numFmtId="44" fontId="0" fillId="0" borderId="0" xfId="1" applyFont="1" applyFill="1" applyAlignment="1">
      <alignment vertical="top"/>
    </xf>
    <xf numFmtId="44" fontId="0" fillId="0" borderId="0" xfId="1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4" fontId="2" fillId="0" borderId="0" xfId="0" applyNumberFormat="1" applyFont="1" applyFill="1" applyAlignment="1">
      <alignment vertical="top" wrapText="1"/>
    </xf>
    <xf numFmtId="0" fontId="2" fillId="4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5" xfId="0" applyFont="1" applyBorder="1" applyAlignment="1">
      <alignment horizontal="left"/>
    </xf>
    <xf numFmtId="4" fontId="2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H78" totalsRowShown="0" headerRowDxfId="9" dataDxfId="7" headerRowBorderDxfId="8">
  <tableColumns count="8">
    <tableColumn id="1" xr3:uid="{00000000-0010-0000-0000-000001000000}" name="Category Description" dataDxfId="6"/>
    <tableColumn id="2" xr3:uid="{00000000-0010-0000-0000-000002000000}" name="2003-2004" dataDxfId="5"/>
    <tableColumn id="3" xr3:uid="{00000000-0010-0000-0000-000003000000}" name="2004-2005" dataDxfId="4"/>
    <tableColumn id="4" xr3:uid="{00000000-0010-0000-0000-000004000000}" name="2005-2006" dataDxfId="3"/>
    <tableColumn id="5" xr3:uid="{00000000-0010-0000-0000-000005000000}" name="2006-2007" dataDxfId="2"/>
    <tableColumn id="6" xr3:uid="{00000000-0010-0000-0000-000006000000}" name="2007-2008" dataDxfId="1"/>
    <tableColumn id="8" xr3:uid="{00000000-0010-0000-0000-000008000000}" name="2008-2009" dataDxfId="0"/>
    <tableColumn id="7" xr3:uid="{00000000-0010-0000-0000-000007000000}" name="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O20" sqref="O20"/>
    </sheetView>
  </sheetViews>
  <sheetFormatPr defaultRowHeight="12.75" x14ac:dyDescent="0.2"/>
  <cols>
    <col min="1" max="1" width="19.7109375" customWidth="1"/>
    <col min="2" max="2" width="7.140625" style="58" customWidth="1"/>
    <col min="3" max="4" width="11.28515625" style="6" customWidth="1"/>
    <col min="5" max="9" width="11.28515625" style="127" customWidth="1"/>
    <col min="10" max="10" width="8.28515625" bestFit="1" customWidth="1"/>
    <col min="11" max="11" width="21.7109375" style="132" customWidth="1"/>
  </cols>
  <sheetData>
    <row r="1" spans="1:11" ht="20.25" x14ac:dyDescent="0.3">
      <c r="A1" s="146" t="s">
        <v>322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3.5" thickBot="1" x14ac:dyDescent="0.25">
      <c r="A2" s="13" t="s">
        <v>17</v>
      </c>
      <c r="B2" s="12" t="s">
        <v>38</v>
      </c>
      <c r="C2" s="118" t="s">
        <v>277</v>
      </c>
      <c r="D2" s="118" t="s">
        <v>279</v>
      </c>
      <c r="E2" s="135" t="s">
        <v>280</v>
      </c>
      <c r="F2" s="135" t="s">
        <v>289</v>
      </c>
      <c r="G2" s="135" t="s">
        <v>290</v>
      </c>
      <c r="H2" s="135" t="s">
        <v>320</v>
      </c>
      <c r="I2" s="135" t="s">
        <v>321</v>
      </c>
      <c r="J2" s="16" t="s">
        <v>26</v>
      </c>
      <c r="K2" s="129" t="s">
        <v>23</v>
      </c>
    </row>
    <row r="3" spans="1:11" ht="13.5" thickTop="1" x14ac:dyDescent="0.2">
      <c r="A3" s="123" t="s">
        <v>0</v>
      </c>
      <c r="B3" s="141" t="s">
        <v>102</v>
      </c>
      <c r="C3" s="124">
        <v>1200</v>
      </c>
      <c r="D3" s="124">
        <v>1200</v>
      </c>
      <c r="E3" s="136">
        <v>1400</v>
      </c>
      <c r="F3" s="136">
        <v>1400</v>
      </c>
      <c r="G3" s="136">
        <v>1400</v>
      </c>
      <c r="H3" s="136">
        <v>1400</v>
      </c>
      <c r="I3" s="136">
        <v>1500</v>
      </c>
      <c r="J3" s="125" t="s">
        <v>292</v>
      </c>
      <c r="K3" s="130" t="s">
        <v>319</v>
      </c>
    </row>
    <row r="4" spans="1:11" ht="25.5" x14ac:dyDescent="0.2">
      <c r="A4" s="103" t="s">
        <v>42</v>
      </c>
      <c r="B4" s="142" t="s">
        <v>102</v>
      </c>
      <c r="C4" s="29">
        <v>270</v>
      </c>
      <c r="D4" s="29">
        <v>270</v>
      </c>
      <c r="E4" s="137">
        <v>270</v>
      </c>
      <c r="F4" s="137">
        <v>270</v>
      </c>
      <c r="G4" s="137">
        <v>270</v>
      </c>
      <c r="H4" s="137">
        <v>270</v>
      </c>
      <c r="I4" s="137">
        <v>270</v>
      </c>
      <c r="J4" s="105" t="s">
        <v>275</v>
      </c>
      <c r="K4" s="106" t="s">
        <v>255</v>
      </c>
    </row>
    <row r="5" spans="1:11" ht="38.25" x14ac:dyDescent="0.2">
      <c r="A5" s="130" t="s">
        <v>12</v>
      </c>
      <c r="B5" s="141" t="s">
        <v>102</v>
      </c>
      <c r="C5" s="124">
        <v>2000</v>
      </c>
      <c r="D5" s="124">
        <v>2000</v>
      </c>
      <c r="E5" s="136">
        <v>2000</v>
      </c>
      <c r="F5" s="136">
        <v>2000</v>
      </c>
      <c r="G5" s="136">
        <v>2000</v>
      </c>
      <c r="H5" s="136">
        <v>2000</v>
      </c>
      <c r="I5" s="136">
        <v>2000</v>
      </c>
      <c r="J5" s="125" t="s">
        <v>292</v>
      </c>
      <c r="K5" s="130" t="s">
        <v>299</v>
      </c>
    </row>
    <row r="6" spans="1:11" s="6" customFormat="1" ht="25.5" x14ac:dyDescent="0.2">
      <c r="A6" s="103" t="s">
        <v>284</v>
      </c>
      <c r="B6" s="142" t="s">
        <v>102</v>
      </c>
      <c r="C6" s="29">
        <v>150</v>
      </c>
      <c r="D6" s="29">
        <v>150</v>
      </c>
      <c r="E6" s="137">
        <v>150</v>
      </c>
      <c r="F6" s="137">
        <v>100</v>
      </c>
      <c r="G6" s="137">
        <v>100</v>
      </c>
      <c r="H6" s="137">
        <v>100</v>
      </c>
      <c r="I6" s="137">
        <v>100</v>
      </c>
      <c r="J6" s="105" t="s">
        <v>275</v>
      </c>
      <c r="K6" s="106" t="s">
        <v>300</v>
      </c>
    </row>
    <row r="7" spans="1:11" s="6" customFormat="1" ht="25.5" x14ac:dyDescent="0.2">
      <c r="A7" s="123" t="s">
        <v>285</v>
      </c>
      <c r="B7" s="141" t="s">
        <v>102</v>
      </c>
      <c r="C7" s="124">
        <v>0</v>
      </c>
      <c r="D7" s="124">
        <v>0</v>
      </c>
      <c r="E7" s="136">
        <v>0</v>
      </c>
      <c r="F7" s="136">
        <v>270</v>
      </c>
      <c r="G7" s="136">
        <v>270</v>
      </c>
      <c r="H7" s="136">
        <v>270</v>
      </c>
      <c r="I7" s="136">
        <v>270</v>
      </c>
      <c r="J7" s="125" t="s">
        <v>275</v>
      </c>
      <c r="K7" s="130" t="s">
        <v>301</v>
      </c>
    </row>
    <row r="8" spans="1:11" s="6" customFormat="1" ht="25.5" x14ac:dyDescent="0.2">
      <c r="A8" s="103" t="s">
        <v>2</v>
      </c>
      <c r="B8" s="142" t="s">
        <v>102</v>
      </c>
      <c r="C8" s="29">
        <v>500</v>
      </c>
      <c r="D8" s="29">
        <v>500</v>
      </c>
      <c r="E8" s="137">
        <v>500</v>
      </c>
      <c r="F8" s="137">
        <v>500</v>
      </c>
      <c r="G8" s="137">
        <v>400</v>
      </c>
      <c r="H8" s="137">
        <v>400</v>
      </c>
      <c r="I8" s="137">
        <v>400</v>
      </c>
      <c r="J8" s="63" t="s">
        <v>162</v>
      </c>
      <c r="K8" s="106" t="s">
        <v>302</v>
      </c>
    </row>
    <row r="9" spans="1:11" s="6" customFormat="1" x14ac:dyDescent="0.2">
      <c r="A9" s="130" t="s">
        <v>303</v>
      </c>
      <c r="B9" s="141" t="s">
        <v>102</v>
      </c>
      <c r="C9" s="124">
        <v>250</v>
      </c>
      <c r="D9" s="124">
        <v>250</v>
      </c>
      <c r="E9" s="136">
        <v>250</v>
      </c>
      <c r="F9" s="136">
        <v>200</v>
      </c>
      <c r="G9" s="136">
        <v>200</v>
      </c>
      <c r="H9" s="136">
        <v>200</v>
      </c>
      <c r="I9" s="136">
        <v>200</v>
      </c>
      <c r="J9" s="125" t="s">
        <v>292</v>
      </c>
      <c r="K9" s="130" t="s">
        <v>303</v>
      </c>
    </row>
    <row r="10" spans="1:11" s="6" customFormat="1" ht="25.5" x14ac:dyDescent="0.2">
      <c r="A10" s="106" t="s">
        <v>13</v>
      </c>
      <c r="B10" s="142" t="s">
        <v>102</v>
      </c>
      <c r="C10" s="29">
        <v>100</v>
      </c>
      <c r="D10" s="29">
        <v>200</v>
      </c>
      <c r="E10" s="137">
        <v>200</v>
      </c>
      <c r="F10" s="137">
        <v>200</v>
      </c>
      <c r="G10" s="137">
        <v>500</v>
      </c>
      <c r="H10" s="137">
        <v>500</v>
      </c>
      <c r="I10" s="137">
        <v>500</v>
      </c>
      <c r="J10" s="140" t="s">
        <v>295</v>
      </c>
      <c r="K10" s="106" t="s">
        <v>315</v>
      </c>
    </row>
    <row r="11" spans="1:11" s="6" customFormat="1" x14ac:dyDescent="0.2">
      <c r="A11" s="130" t="s">
        <v>316</v>
      </c>
      <c r="B11" s="141" t="s">
        <v>102</v>
      </c>
      <c r="C11" s="124">
        <v>3000</v>
      </c>
      <c r="D11" s="124">
        <v>3000</v>
      </c>
      <c r="E11" s="136">
        <v>3000</v>
      </c>
      <c r="F11" s="136">
        <v>3000</v>
      </c>
      <c r="G11" s="136">
        <v>3000</v>
      </c>
      <c r="H11" s="136">
        <v>3000</v>
      </c>
      <c r="I11" s="136">
        <v>3000</v>
      </c>
      <c r="J11" s="125" t="s">
        <v>294</v>
      </c>
      <c r="K11" s="130" t="s">
        <v>304</v>
      </c>
    </row>
    <row r="12" spans="1:11" s="6" customFormat="1" ht="25.5" x14ac:dyDescent="0.2">
      <c r="A12" s="103" t="s">
        <v>15</v>
      </c>
      <c r="B12" s="142" t="s">
        <v>102</v>
      </c>
      <c r="C12" s="29">
        <v>4000</v>
      </c>
      <c r="D12" s="29">
        <v>4000</v>
      </c>
      <c r="E12" s="137">
        <v>4000</v>
      </c>
      <c r="F12" s="137">
        <v>4200</v>
      </c>
      <c r="G12" s="137">
        <v>4330</v>
      </c>
      <c r="H12" s="137">
        <v>4330</v>
      </c>
      <c r="I12" s="137">
        <v>4430</v>
      </c>
      <c r="J12" s="63" t="s">
        <v>294</v>
      </c>
      <c r="K12" s="103" t="s">
        <v>114</v>
      </c>
    </row>
    <row r="13" spans="1:11" s="6" customFormat="1" ht="25.5" x14ac:dyDescent="0.2">
      <c r="A13" s="122" t="s">
        <v>286</v>
      </c>
      <c r="B13" s="141" t="s">
        <v>102</v>
      </c>
      <c r="C13" s="124">
        <v>350</v>
      </c>
      <c r="D13" s="124">
        <v>300</v>
      </c>
      <c r="E13" s="136">
        <v>150</v>
      </c>
      <c r="F13" s="136">
        <v>350</v>
      </c>
      <c r="G13" s="136">
        <v>550</v>
      </c>
      <c r="H13" s="136">
        <v>550</v>
      </c>
      <c r="I13" s="136">
        <v>550</v>
      </c>
      <c r="J13" s="125" t="s">
        <v>296</v>
      </c>
      <c r="K13" s="130" t="s">
        <v>305</v>
      </c>
    </row>
    <row r="14" spans="1:11" s="6" customFormat="1" x14ac:dyDescent="0.2">
      <c r="A14" s="106" t="s">
        <v>287</v>
      </c>
      <c r="B14" s="142" t="s">
        <v>102</v>
      </c>
      <c r="C14" s="29">
        <v>100</v>
      </c>
      <c r="D14" s="29">
        <v>175</v>
      </c>
      <c r="E14" s="137">
        <v>175</v>
      </c>
      <c r="F14" s="137">
        <v>175</v>
      </c>
      <c r="G14" s="137">
        <v>175</v>
      </c>
      <c r="H14" s="137">
        <v>175</v>
      </c>
      <c r="I14" s="137">
        <v>0</v>
      </c>
      <c r="J14" s="63" t="s">
        <v>31</v>
      </c>
      <c r="K14" s="106" t="s">
        <v>306</v>
      </c>
    </row>
    <row r="15" spans="1:11" s="6" customFormat="1" x14ac:dyDescent="0.2">
      <c r="A15" s="122" t="s">
        <v>121</v>
      </c>
      <c r="B15" s="122" t="s">
        <v>102</v>
      </c>
      <c r="C15" s="126">
        <v>500</v>
      </c>
      <c r="D15" s="126">
        <v>600</v>
      </c>
      <c r="E15" s="126">
        <v>600</v>
      </c>
      <c r="F15" s="126">
        <v>600</v>
      </c>
      <c r="G15" s="126">
        <v>600</v>
      </c>
      <c r="H15" s="126">
        <v>600</v>
      </c>
      <c r="I15" s="126">
        <v>600</v>
      </c>
      <c r="J15" s="122" t="s">
        <v>29</v>
      </c>
      <c r="K15" s="139" t="s">
        <v>307</v>
      </c>
    </row>
    <row r="16" spans="1:11" s="6" customFormat="1" ht="25.5" x14ac:dyDescent="0.2">
      <c r="A16" s="103" t="s">
        <v>276</v>
      </c>
      <c r="B16" s="142" t="s">
        <v>102</v>
      </c>
      <c r="C16" s="138">
        <v>0</v>
      </c>
      <c r="D16" s="138">
        <v>0</v>
      </c>
      <c r="E16" s="138">
        <v>0</v>
      </c>
      <c r="F16" s="138">
        <v>60</v>
      </c>
      <c r="G16" s="138">
        <v>60</v>
      </c>
      <c r="H16" s="138">
        <v>60</v>
      </c>
      <c r="I16" s="138">
        <v>60</v>
      </c>
      <c r="J16" s="103" t="s">
        <v>31</v>
      </c>
      <c r="K16" s="106" t="s">
        <v>312</v>
      </c>
    </row>
    <row r="17" spans="1:11" s="6" customFormat="1" x14ac:dyDescent="0.2">
      <c r="A17" s="139" t="s">
        <v>183</v>
      </c>
      <c r="B17" s="122" t="s">
        <v>102</v>
      </c>
      <c r="C17" s="134">
        <v>500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/>
      <c r="J17" s="139" t="s">
        <v>275</v>
      </c>
      <c r="K17" s="139" t="s">
        <v>313</v>
      </c>
    </row>
    <row r="18" spans="1:11" s="6" customFormat="1" x14ac:dyDescent="0.2">
      <c r="A18" s="106" t="s">
        <v>281</v>
      </c>
      <c r="B18" s="142" t="s">
        <v>102</v>
      </c>
      <c r="C18" s="138">
        <v>0</v>
      </c>
      <c r="D18" s="138"/>
      <c r="E18" s="138">
        <v>679</v>
      </c>
      <c r="F18" s="138">
        <v>700</v>
      </c>
      <c r="G18" s="138">
        <v>700</v>
      </c>
      <c r="H18" s="138">
        <v>700</v>
      </c>
      <c r="I18" s="138">
        <v>700</v>
      </c>
      <c r="J18" s="106" t="s">
        <v>163</v>
      </c>
      <c r="K18" s="106" t="s">
        <v>314</v>
      </c>
    </row>
    <row r="19" spans="1:11" s="6" customFormat="1" x14ac:dyDescent="0.2">
      <c r="A19" s="139" t="s">
        <v>282</v>
      </c>
      <c r="B19" s="122" t="s">
        <v>102</v>
      </c>
      <c r="C19" s="126">
        <v>0</v>
      </c>
      <c r="D19" s="126">
        <v>0</v>
      </c>
      <c r="E19" s="126">
        <v>50</v>
      </c>
      <c r="F19" s="126">
        <v>55</v>
      </c>
      <c r="G19" s="126">
        <v>55</v>
      </c>
      <c r="H19" s="126">
        <v>0</v>
      </c>
      <c r="I19" s="126"/>
      <c r="J19" s="125" t="s">
        <v>292</v>
      </c>
      <c r="K19" s="139" t="s">
        <v>283</v>
      </c>
    </row>
    <row r="20" spans="1:11" s="6" customFormat="1" x14ac:dyDescent="0.2">
      <c r="A20" s="106" t="s">
        <v>317</v>
      </c>
      <c r="B20" s="106" t="s">
        <v>102</v>
      </c>
      <c r="C20" s="128">
        <v>0</v>
      </c>
      <c r="D20" s="128">
        <v>0</v>
      </c>
      <c r="E20" s="128">
        <v>0</v>
      </c>
      <c r="F20" s="128">
        <v>0</v>
      </c>
      <c r="G20" s="128">
        <v>400</v>
      </c>
      <c r="H20" s="128">
        <v>400</v>
      </c>
      <c r="I20" s="128">
        <v>400</v>
      </c>
      <c r="J20" s="105" t="s">
        <v>275</v>
      </c>
      <c r="K20" s="106" t="s">
        <v>318</v>
      </c>
    </row>
    <row r="21" spans="1:11" s="6" customFormat="1" x14ac:dyDescent="0.2">
      <c r="A21" s="122" t="s">
        <v>291</v>
      </c>
      <c r="B21" s="122" t="s">
        <v>41</v>
      </c>
      <c r="C21" s="124">
        <v>750</v>
      </c>
      <c r="D21" s="124">
        <v>750</v>
      </c>
      <c r="E21" s="136">
        <v>750</v>
      </c>
      <c r="F21" s="136">
        <v>1050</v>
      </c>
      <c r="G21" s="136">
        <v>0</v>
      </c>
      <c r="H21" s="136">
        <v>0</v>
      </c>
      <c r="I21" s="136"/>
      <c r="J21" s="122" t="s">
        <v>297</v>
      </c>
      <c r="K21" s="139" t="s">
        <v>308</v>
      </c>
    </row>
    <row r="22" spans="1:11" s="6" customFormat="1" x14ac:dyDescent="0.2">
      <c r="A22" s="106" t="s">
        <v>32</v>
      </c>
      <c r="B22" s="106" t="s">
        <v>41</v>
      </c>
      <c r="C22" s="128">
        <v>0</v>
      </c>
      <c r="D22" s="128">
        <v>0</v>
      </c>
      <c r="E22" s="128">
        <v>0</v>
      </c>
      <c r="F22" s="128">
        <v>1500</v>
      </c>
      <c r="G22" s="128">
        <v>0</v>
      </c>
      <c r="H22" s="128">
        <v>0</v>
      </c>
      <c r="I22" s="128">
        <v>2000</v>
      </c>
      <c r="J22" s="105" t="s">
        <v>293</v>
      </c>
      <c r="K22" s="106" t="s">
        <v>288</v>
      </c>
    </row>
    <row r="23" spans="1:11" s="6" customFormat="1" x14ac:dyDescent="0.2">
      <c r="A23" s="122" t="s">
        <v>183</v>
      </c>
      <c r="B23" s="122" t="s">
        <v>41</v>
      </c>
      <c r="C23" s="124">
        <v>600</v>
      </c>
      <c r="D23" s="124">
        <v>600</v>
      </c>
      <c r="E23" s="136">
        <v>600</v>
      </c>
      <c r="F23" s="136">
        <v>600</v>
      </c>
      <c r="G23" s="136">
        <v>500</v>
      </c>
      <c r="H23" s="136">
        <v>500</v>
      </c>
      <c r="I23" s="136">
        <v>500</v>
      </c>
      <c r="J23" s="122" t="s">
        <v>293</v>
      </c>
      <c r="K23" s="139" t="s">
        <v>278</v>
      </c>
    </row>
    <row r="24" spans="1:11" s="6" customFormat="1" x14ac:dyDescent="0.2">
      <c r="A24" s="103" t="s">
        <v>37</v>
      </c>
      <c r="B24" s="143" t="s">
        <v>41</v>
      </c>
      <c r="C24" s="128">
        <v>2000</v>
      </c>
      <c r="D24" s="128">
        <v>1500</v>
      </c>
      <c r="E24" s="128">
        <v>1500</v>
      </c>
      <c r="F24" s="128">
        <v>1500</v>
      </c>
      <c r="G24" s="128">
        <v>1500</v>
      </c>
      <c r="H24" s="128">
        <v>1500</v>
      </c>
      <c r="I24" s="128">
        <v>1500</v>
      </c>
      <c r="J24" s="103" t="s">
        <v>294</v>
      </c>
      <c r="K24" s="106" t="s">
        <v>309</v>
      </c>
    </row>
    <row r="25" spans="1:11" s="6" customFormat="1" x14ac:dyDescent="0.2">
      <c r="A25" s="122" t="s">
        <v>33</v>
      </c>
      <c r="B25" s="122" t="s">
        <v>41</v>
      </c>
      <c r="C25" s="124">
        <v>3000</v>
      </c>
      <c r="D25" s="124">
        <v>3000</v>
      </c>
      <c r="E25" s="136">
        <v>3000</v>
      </c>
      <c r="F25" s="136">
        <v>4100</v>
      </c>
      <c r="G25" s="136">
        <v>4100</v>
      </c>
      <c r="H25" s="136">
        <v>4100</v>
      </c>
      <c r="I25" s="136">
        <v>4100</v>
      </c>
      <c r="J25" s="122" t="s">
        <v>298</v>
      </c>
      <c r="K25" s="139" t="s">
        <v>310</v>
      </c>
    </row>
    <row r="26" spans="1:11" s="6" customFormat="1" x14ac:dyDescent="0.2">
      <c r="A26" s="103" t="s">
        <v>287</v>
      </c>
      <c r="B26" s="103" t="s">
        <v>41</v>
      </c>
      <c r="C26" s="128">
        <v>150</v>
      </c>
      <c r="D26" s="128">
        <v>150</v>
      </c>
      <c r="E26" s="128">
        <v>150</v>
      </c>
      <c r="F26" s="128">
        <v>150</v>
      </c>
      <c r="G26" s="128">
        <v>150</v>
      </c>
      <c r="H26" s="128">
        <v>150</v>
      </c>
      <c r="I26" s="128">
        <v>150</v>
      </c>
      <c r="J26" s="103" t="s">
        <v>31</v>
      </c>
      <c r="K26" s="106" t="s">
        <v>311</v>
      </c>
    </row>
    <row r="27" spans="1:11" x14ac:dyDescent="0.2">
      <c r="A27" s="119" t="s">
        <v>167</v>
      </c>
      <c r="B27" s="144"/>
      <c r="C27" s="120">
        <f t="shared" ref="C27:I27" si="0">SUM(C3:C26)</f>
        <v>19420</v>
      </c>
      <c r="D27" s="120">
        <f t="shared" si="0"/>
        <v>18645</v>
      </c>
      <c r="E27" s="120">
        <f t="shared" si="0"/>
        <v>19424</v>
      </c>
      <c r="F27" s="120">
        <f t="shared" si="0"/>
        <v>22980</v>
      </c>
      <c r="G27" s="120">
        <f t="shared" si="0"/>
        <v>21260</v>
      </c>
      <c r="H27" s="120">
        <f t="shared" si="0"/>
        <v>21205</v>
      </c>
      <c r="I27" s="120">
        <f t="shared" si="0"/>
        <v>23230</v>
      </c>
      <c r="J27" s="121"/>
      <c r="K27" s="131"/>
    </row>
    <row r="28" spans="1:11" x14ac:dyDescent="0.2">
      <c r="A28" s="8" t="s">
        <v>103</v>
      </c>
      <c r="C28" s="120">
        <f t="shared" ref="C28:H28" si="1">SUM(C21:C26)</f>
        <v>6500</v>
      </c>
      <c r="D28" s="120">
        <f t="shared" si="1"/>
        <v>6000</v>
      </c>
      <c r="E28" s="120">
        <f t="shared" si="1"/>
        <v>6000</v>
      </c>
      <c r="F28" s="120">
        <f t="shared" si="1"/>
        <v>8900</v>
      </c>
      <c r="G28" s="120">
        <f t="shared" si="1"/>
        <v>6250</v>
      </c>
      <c r="H28" s="120">
        <f t="shared" si="1"/>
        <v>6250</v>
      </c>
      <c r="I28" s="145">
        <f>SUM(I22:I26)</f>
        <v>8250</v>
      </c>
      <c r="J28" s="1"/>
    </row>
    <row r="29" spans="1:11" ht="13.5" thickBot="1" x14ac:dyDescent="0.25">
      <c r="A29" s="13" t="s">
        <v>104</v>
      </c>
      <c r="B29" s="12"/>
      <c r="C29" s="11">
        <f t="shared" ref="C29:I29" si="2">SUM(C27-C28)</f>
        <v>12920</v>
      </c>
      <c r="D29" s="11">
        <f t="shared" si="2"/>
        <v>12645</v>
      </c>
      <c r="E29" s="11">
        <f t="shared" si="2"/>
        <v>13424</v>
      </c>
      <c r="F29" s="11">
        <f t="shared" si="2"/>
        <v>14080</v>
      </c>
      <c r="G29" s="11">
        <f t="shared" si="2"/>
        <v>15010</v>
      </c>
      <c r="H29" s="11">
        <f t="shared" si="2"/>
        <v>14955</v>
      </c>
      <c r="I29" s="11">
        <f t="shared" si="2"/>
        <v>14980</v>
      </c>
      <c r="J29" s="21"/>
      <c r="K29" s="133"/>
    </row>
    <row r="30" spans="1:11" ht="13.5" thickTop="1" x14ac:dyDescent="0.2">
      <c r="A30" s="3"/>
      <c r="C30" s="10"/>
      <c r="D30" s="10"/>
      <c r="J30" s="1"/>
    </row>
    <row r="31" spans="1:11" x14ac:dyDescent="0.2">
      <c r="J31" s="4"/>
    </row>
    <row r="37" spans="3:4" x14ac:dyDescent="0.2">
      <c r="C37" s="5"/>
      <c r="D37" s="5"/>
    </row>
  </sheetData>
  <mergeCells count="1">
    <mergeCell ref="A1:K1"/>
  </mergeCells>
  <phoneticPr fontId="0" type="noConversion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workbookViewId="0">
      <selection activeCell="J3" sqref="J3"/>
    </sheetView>
  </sheetViews>
  <sheetFormatPr defaultRowHeight="12.75" x14ac:dyDescent="0.2"/>
  <cols>
    <col min="1" max="1" width="18.28515625" customWidth="1"/>
    <col min="2" max="2" width="7.7109375" style="9" bestFit="1" customWidth="1"/>
    <col min="3" max="7" width="11.28515625" style="1" bestFit="1" customWidth="1"/>
    <col min="8" max="8" width="11.28515625" style="6" bestFit="1" customWidth="1"/>
    <col min="9" max="10" width="11.28515625" style="6" customWidth="1"/>
    <col min="11" max="11" width="13.140625" style="6" bestFit="1" customWidth="1"/>
    <col min="12" max="12" width="10" bestFit="1" customWidth="1"/>
    <col min="13" max="13" width="25.7109375" style="23" customWidth="1"/>
  </cols>
  <sheetData>
    <row r="1" spans="1:13" ht="20.25" x14ac:dyDescent="0.3">
      <c r="A1" s="146" t="s">
        <v>248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3.5" thickBot="1" x14ac:dyDescent="0.25">
      <c r="A2" s="13" t="s">
        <v>17</v>
      </c>
      <c r="B2" s="15" t="s">
        <v>38</v>
      </c>
      <c r="C2" s="16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7" t="s">
        <v>39</v>
      </c>
      <c r="I2" s="94" t="s">
        <v>235</v>
      </c>
      <c r="J2" s="17" t="s">
        <v>233</v>
      </c>
      <c r="K2" s="94" t="s">
        <v>234</v>
      </c>
      <c r="L2" s="16" t="s">
        <v>26</v>
      </c>
      <c r="M2" s="24" t="s">
        <v>23</v>
      </c>
    </row>
    <row r="3" spans="1:13" ht="26.25" thickTop="1" x14ac:dyDescent="0.2">
      <c r="A3" s="33" t="s">
        <v>0</v>
      </c>
      <c r="B3" s="34" t="s">
        <v>102</v>
      </c>
      <c r="C3" s="35">
        <v>1674.63</v>
      </c>
      <c r="D3" s="35">
        <v>616.08000000000004</v>
      </c>
      <c r="E3" s="35">
        <v>1031.33</v>
      </c>
      <c r="F3" s="35">
        <v>1041.71</v>
      </c>
      <c r="G3" s="35">
        <v>1248.5899999999999</v>
      </c>
      <c r="H3" s="35">
        <v>1250</v>
      </c>
      <c r="I3" s="35">
        <v>1575</v>
      </c>
      <c r="J3" s="35">
        <v>1860</v>
      </c>
      <c r="K3" s="35"/>
      <c r="L3" s="36" t="s">
        <v>27</v>
      </c>
      <c r="M3" s="37" t="s">
        <v>250</v>
      </c>
    </row>
    <row r="4" spans="1:13" ht="25.5" x14ac:dyDescent="0.2">
      <c r="A4" s="26" t="s">
        <v>2</v>
      </c>
      <c r="B4" s="27" t="s">
        <v>102</v>
      </c>
      <c r="C4" s="28">
        <v>2993.34</v>
      </c>
      <c r="D4" s="28">
        <v>186</v>
      </c>
      <c r="E4" s="28">
        <v>222</v>
      </c>
      <c r="F4" s="28">
        <v>184</v>
      </c>
      <c r="G4" s="28">
        <v>0</v>
      </c>
      <c r="H4" s="29">
        <v>200</v>
      </c>
      <c r="I4" s="29">
        <v>200</v>
      </c>
      <c r="J4" s="29">
        <v>170</v>
      </c>
      <c r="K4" s="29">
        <v>200</v>
      </c>
      <c r="L4" s="30" t="s">
        <v>28</v>
      </c>
      <c r="M4" s="31" t="s">
        <v>122</v>
      </c>
    </row>
    <row r="5" spans="1:13" ht="25.5" x14ac:dyDescent="0.2">
      <c r="A5" s="33" t="s">
        <v>121</v>
      </c>
      <c r="B5" s="34" t="s">
        <v>102</v>
      </c>
      <c r="C5" s="35">
        <v>883.08</v>
      </c>
      <c r="D5" s="35">
        <v>936.35</v>
      </c>
      <c r="E5" s="35">
        <v>467.66</v>
      </c>
      <c r="F5" s="35">
        <v>455.55</v>
      </c>
      <c r="G5" s="35">
        <v>419.55</v>
      </c>
      <c r="H5" s="35">
        <v>700</v>
      </c>
      <c r="I5" s="35">
        <v>700</v>
      </c>
      <c r="J5" s="35">
        <v>1000</v>
      </c>
      <c r="K5" s="35">
        <v>500</v>
      </c>
      <c r="L5" s="36" t="s">
        <v>29</v>
      </c>
      <c r="M5" s="37" t="s">
        <v>251</v>
      </c>
    </row>
    <row r="6" spans="1:13" x14ac:dyDescent="0.2">
      <c r="A6" s="26" t="s">
        <v>7</v>
      </c>
      <c r="B6" s="27" t="s">
        <v>102</v>
      </c>
      <c r="C6" s="28">
        <v>0</v>
      </c>
      <c r="D6" s="28">
        <v>0</v>
      </c>
      <c r="E6" s="28">
        <v>246.47</v>
      </c>
      <c r="F6" s="28">
        <v>371.89</v>
      </c>
      <c r="G6" s="28">
        <v>0</v>
      </c>
      <c r="H6" s="29">
        <v>325</v>
      </c>
      <c r="I6" s="29"/>
      <c r="J6" s="29"/>
      <c r="K6" s="29"/>
      <c r="L6" s="30" t="s">
        <v>27</v>
      </c>
      <c r="M6" s="31" t="s">
        <v>120</v>
      </c>
    </row>
    <row r="7" spans="1:13" ht="38.25" x14ac:dyDescent="0.2">
      <c r="A7" s="33" t="s">
        <v>12</v>
      </c>
      <c r="B7" s="34" t="s">
        <v>102</v>
      </c>
      <c r="C7" s="35">
        <v>6097.25</v>
      </c>
      <c r="D7" s="35">
        <v>885.62</v>
      </c>
      <c r="E7" s="35">
        <v>2750</v>
      </c>
      <c r="F7" s="35">
        <v>3000</v>
      </c>
      <c r="G7" s="35">
        <v>2850</v>
      </c>
      <c r="H7" s="35">
        <v>2850</v>
      </c>
      <c r="I7" s="35">
        <v>2850</v>
      </c>
      <c r="J7" s="35">
        <v>2900</v>
      </c>
      <c r="K7" s="35">
        <v>2850</v>
      </c>
      <c r="L7" s="36" t="s">
        <v>27</v>
      </c>
      <c r="M7" s="37" t="s">
        <v>119</v>
      </c>
    </row>
    <row r="8" spans="1:13" x14ac:dyDescent="0.2">
      <c r="A8" s="26" t="s">
        <v>24</v>
      </c>
      <c r="B8" s="27" t="s">
        <v>102</v>
      </c>
      <c r="C8" s="28">
        <v>150</v>
      </c>
      <c r="D8" s="28">
        <v>300</v>
      </c>
      <c r="E8" s="28">
        <v>150</v>
      </c>
      <c r="F8" s="28">
        <v>160</v>
      </c>
      <c r="G8" s="28">
        <v>0</v>
      </c>
      <c r="H8" s="29">
        <v>160</v>
      </c>
      <c r="I8" s="29">
        <v>160</v>
      </c>
      <c r="J8" s="29">
        <v>190</v>
      </c>
      <c r="K8" s="108">
        <v>190</v>
      </c>
      <c r="L8" s="30" t="s">
        <v>30</v>
      </c>
      <c r="M8" s="31" t="s">
        <v>118</v>
      </c>
    </row>
    <row r="9" spans="1:13" ht="25.5" x14ac:dyDescent="0.2">
      <c r="A9" s="33" t="s">
        <v>40</v>
      </c>
      <c r="B9" s="34" t="s">
        <v>102</v>
      </c>
      <c r="C9" s="35">
        <v>0</v>
      </c>
      <c r="D9" s="35">
        <v>260</v>
      </c>
      <c r="E9" s="35">
        <v>192</v>
      </c>
      <c r="F9" s="35">
        <v>196.48</v>
      </c>
      <c r="G9" s="35">
        <v>237.92</v>
      </c>
      <c r="H9" s="35">
        <v>250</v>
      </c>
      <c r="I9" s="35">
        <v>250</v>
      </c>
      <c r="J9" s="35">
        <v>217</v>
      </c>
      <c r="K9" s="109" t="s">
        <v>249</v>
      </c>
      <c r="L9" s="36" t="s">
        <v>30</v>
      </c>
      <c r="M9" s="37" t="s">
        <v>117</v>
      </c>
    </row>
    <row r="10" spans="1:13" ht="25.5" x14ac:dyDescent="0.2">
      <c r="A10" s="26" t="s">
        <v>252</v>
      </c>
      <c r="B10" s="27" t="s">
        <v>102</v>
      </c>
      <c r="C10" s="28">
        <v>590.41999999999996</v>
      </c>
      <c r="D10" s="28">
        <v>378</v>
      </c>
      <c r="E10" s="28">
        <v>527.44000000000005</v>
      </c>
      <c r="F10" s="28">
        <v>570.74</v>
      </c>
      <c r="G10" s="28">
        <v>570.99</v>
      </c>
      <c r="H10" s="29">
        <v>1000</v>
      </c>
      <c r="I10" s="29">
        <v>1000</v>
      </c>
      <c r="J10" s="29">
        <v>300</v>
      </c>
      <c r="K10" s="29">
        <v>250</v>
      </c>
      <c r="L10" s="32" t="s">
        <v>175</v>
      </c>
      <c r="M10" s="31" t="s">
        <v>253</v>
      </c>
    </row>
    <row r="11" spans="1:13" ht="25.5" x14ac:dyDescent="0.2">
      <c r="A11" s="33" t="s">
        <v>14</v>
      </c>
      <c r="B11" s="34" t="s">
        <v>102</v>
      </c>
      <c r="C11" s="35">
        <v>74.45</v>
      </c>
      <c r="D11" s="35">
        <v>66.34</v>
      </c>
      <c r="E11" s="35">
        <v>177.36</v>
      </c>
      <c r="F11" s="35">
        <v>0</v>
      </c>
      <c r="G11" s="35">
        <v>0</v>
      </c>
      <c r="H11" s="35">
        <v>100</v>
      </c>
      <c r="I11" s="35">
        <v>100</v>
      </c>
      <c r="J11" s="35">
        <v>150</v>
      </c>
      <c r="K11" s="35">
        <v>100</v>
      </c>
      <c r="L11" s="36" t="s">
        <v>31</v>
      </c>
      <c r="M11" s="37" t="s">
        <v>116</v>
      </c>
    </row>
    <row r="12" spans="1:13" ht="25.5" x14ac:dyDescent="0.2">
      <c r="A12" s="26" t="s">
        <v>15</v>
      </c>
      <c r="B12" s="27" t="s">
        <v>102</v>
      </c>
      <c r="C12" s="28">
        <v>2800</v>
      </c>
      <c r="D12" s="28">
        <v>3800</v>
      </c>
      <c r="E12" s="28">
        <v>3800</v>
      </c>
      <c r="F12" s="28">
        <v>4017.01</v>
      </c>
      <c r="G12" s="28">
        <v>3800</v>
      </c>
      <c r="H12" s="29">
        <v>4000</v>
      </c>
      <c r="I12" s="29">
        <v>4000</v>
      </c>
      <c r="J12" s="29">
        <v>4000</v>
      </c>
      <c r="K12" s="29">
        <v>4000</v>
      </c>
      <c r="L12" s="30" t="s">
        <v>30</v>
      </c>
      <c r="M12" s="31" t="s">
        <v>254</v>
      </c>
    </row>
    <row r="13" spans="1:13" ht="25.5" x14ac:dyDescent="0.2">
      <c r="A13" s="33" t="s">
        <v>42</v>
      </c>
      <c r="B13" s="34" t="s">
        <v>102</v>
      </c>
      <c r="C13" s="35">
        <v>0</v>
      </c>
      <c r="D13" s="35">
        <v>0</v>
      </c>
      <c r="E13" s="35">
        <v>0</v>
      </c>
      <c r="F13" s="35">
        <v>23</v>
      </c>
      <c r="G13" s="35">
        <v>20</v>
      </c>
      <c r="H13" s="35">
        <v>200</v>
      </c>
      <c r="I13" s="35">
        <v>400</v>
      </c>
      <c r="J13" s="35">
        <v>400</v>
      </c>
      <c r="K13" s="35">
        <v>270</v>
      </c>
      <c r="L13" s="36"/>
      <c r="M13" s="37" t="s">
        <v>255</v>
      </c>
    </row>
    <row r="14" spans="1:13" x14ac:dyDescent="0.2">
      <c r="A14" s="26" t="s">
        <v>3</v>
      </c>
      <c r="B14" s="27" t="s">
        <v>102</v>
      </c>
      <c r="C14" s="28">
        <v>3378</v>
      </c>
      <c r="D14" s="28">
        <v>0</v>
      </c>
      <c r="E14" s="28">
        <v>2084</v>
      </c>
      <c r="F14" s="28">
        <v>0</v>
      </c>
      <c r="G14" s="28">
        <v>2464</v>
      </c>
      <c r="H14" s="29">
        <v>2500</v>
      </c>
      <c r="I14" s="29">
        <v>2500</v>
      </c>
      <c r="J14" s="29">
        <v>2500</v>
      </c>
      <c r="K14" s="29">
        <v>2500</v>
      </c>
      <c r="L14" s="30"/>
      <c r="M14" s="31" t="s">
        <v>256</v>
      </c>
    </row>
    <row r="15" spans="1:13" ht="38.25" x14ac:dyDescent="0.2">
      <c r="A15" s="40" t="s">
        <v>124</v>
      </c>
      <c r="B15" s="38" t="s">
        <v>102</v>
      </c>
      <c r="C15" s="35"/>
      <c r="D15" s="35"/>
      <c r="E15" s="35"/>
      <c r="F15" s="35"/>
      <c r="G15" s="35"/>
      <c r="H15" s="35">
        <v>0</v>
      </c>
      <c r="I15" s="35">
        <v>2150</v>
      </c>
      <c r="J15" s="35">
        <v>600</v>
      </c>
      <c r="K15" s="35">
        <v>1500</v>
      </c>
      <c r="L15" s="36"/>
      <c r="M15" s="41" t="s">
        <v>257</v>
      </c>
    </row>
    <row r="16" spans="1:13" ht="25.5" x14ac:dyDescent="0.2">
      <c r="A16" s="103" t="s">
        <v>16</v>
      </c>
      <c r="B16" s="62" t="s">
        <v>41</v>
      </c>
      <c r="C16" s="29">
        <v>7078.41</v>
      </c>
      <c r="D16" s="29">
        <v>6242.17</v>
      </c>
      <c r="E16" s="29">
        <v>6356.95</v>
      </c>
      <c r="F16" s="29">
        <v>2972.34</v>
      </c>
      <c r="G16" s="29">
        <v>0</v>
      </c>
      <c r="H16" s="29">
        <v>3000</v>
      </c>
      <c r="I16" s="29">
        <v>3000</v>
      </c>
      <c r="J16" s="29">
        <v>3000</v>
      </c>
      <c r="K16" s="29">
        <v>3000</v>
      </c>
      <c r="L16" s="63" t="s">
        <v>31</v>
      </c>
      <c r="M16" s="104" t="s">
        <v>258</v>
      </c>
    </row>
    <row r="17" spans="1:13" ht="25.5" x14ac:dyDescent="0.2">
      <c r="A17" s="33" t="s">
        <v>33</v>
      </c>
      <c r="B17" s="38" t="s">
        <v>41</v>
      </c>
      <c r="C17" s="35">
        <v>3560.12</v>
      </c>
      <c r="D17" s="35">
        <v>3278.18</v>
      </c>
      <c r="E17" s="35">
        <v>3015.67</v>
      </c>
      <c r="F17" s="35">
        <v>3315.35</v>
      </c>
      <c r="G17" s="35">
        <v>2722.26</v>
      </c>
      <c r="H17" s="35">
        <v>3000</v>
      </c>
      <c r="I17" s="35">
        <v>3000</v>
      </c>
      <c r="J17" s="35">
        <v>2400</v>
      </c>
      <c r="K17" s="35">
        <v>3000</v>
      </c>
      <c r="L17" s="39" t="s">
        <v>28</v>
      </c>
      <c r="M17" s="37" t="s">
        <v>112</v>
      </c>
    </row>
    <row r="18" spans="1:13" x14ac:dyDescent="0.2">
      <c r="A18" s="103" t="s">
        <v>37</v>
      </c>
      <c r="B18" s="62" t="s">
        <v>41</v>
      </c>
      <c r="C18" s="29">
        <v>0</v>
      </c>
      <c r="D18" s="29">
        <v>0</v>
      </c>
      <c r="E18" s="29">
        <v>0</v>
      </c>
      <c r="F18" s="29">
        <v>2036.45</v>
      </c>
      <c r="G18" s="29">
        <v>2268.4499999999998</v>
      </c>
      <c r="H18" s="29">
        <v>2300</v>
      </c>
      <c r="I18" s="29">
        <v>2300</v>
      </c>
      <c r="J18" s="29">
        <v>1400</v>
      </c>
      <c r="K18" s="29">
        <v>2000</v>
      </c>
      <c r="L18" s="105" t="s">
        <v>101</v>
      </c>
      <c r="M18" s="104" t="s">
        <v>113</v>
      </c>
    </row>
    <row r="19" spans="1:13" x14ac:dyDescent="0.2">
      <c r="A19" s="33" t="s">
        <v>32</v>
      </c>
      <c r="B19" s="38" t="s">
        <v>41</v>
      </c>
      <c r="C19" s="35">
        <v>33119.870000000003</v>
      </c>
      <c r="D19" s="35">
        <v>30201.35</v>
      </c>
      <c r="E19" s="35">
        <v>26369.47</v>
      </c>
      <c r="F19" s="35">
        <v>19735.53</v>
      </c>
      <c r="G19" s="35">
        <v>19903.71</v>
      </c>
      <c r="H19" s="35">
        <v>650</v>
      </c>
      <c r="I19" s="35">
        <v>650</v>
      </c>
      <c r="J19" s="35">
        <v>740</v>
      </c>
      <c r="K19" s="35">
        <v>750</v>
      </c>
      <c r="L19" s="39" t="s">
        <v>27</v>
      </c>
      <c r="M19" s="41" t="s">
        <v>100</v>
      </c>
    </row>
    <row r="20" spans="1:13" ht="25.5" x14ac:dyDescent="0.2">
      <c r="A20" s="106" t="s">
        <v>124</v>
      </c>
      <c r="B20" s="107" t="s">
        <v>41</v>
      </c>
      <c r="C20" s="29"/>
      <c r="D20" s="29"/>
      <c r="E20" s="29"/>
      <c r="F20" s="29"/>
      <c r="G20" s="29"/>
      <c r="H20" s="29"/>
      <c r="I20" s="29">
        <v>1240</v>
      </c>
      <c r="J20" s="29">
        <v>1000</v>
      </c>
      <c r="K20" s="29">
        <v>1240</v>
      </c>
      <c r="L20" s="63"/>
      <c r="M20" s="64"/>
    </row>
    <row r="21" spans="1:13" ht="13.5" thickBot="1" x14ac:dyDescent="0.25">
      <c r="A21" s="13" t="s">
        <v>167</v>
      </c>
      <c r="B21" s="18"/>
      <c r="C21" s="19"/>
      <c r="D21" s="19"/>
      <c r="E21" s="19"/>
      <c r="F21" s="19"/>
      <c r="G21" s="19"/>
      <c r="H21" s="20">
        <f>SUM(H3:H20)</f>
        <v>22485</v>
      </c>
      <c r="I21" s="20">
        <f>SUM(I3:I20)</f>
        <v>26075</v>
      </c>
      <c r="J21" s="20">
        <f>SUM(J3:J20)</f>
        <v>22827</v>
      </c>
      <c r="K21" s="20">
        <f>SUM(K3:K20)</f>
        <v>22350</v>
      </c>
      <c r="L21" s="21"/>
      <c r="M21" s="25"/>
    </row>
    <row r="22" spans="1:13" ht="13.5" thickTop="1" x14ac:dyDescent="0.2">
      <c r="A22" s="8" t="s">
        <v>103</v>
      </c>
      <c r="C22" s="7"/>
      <c r="D22" s="7"/>
      <c r="E22" s="7"/>
      <c r="F22" s="7"/>
      <c r="G22" s="7"/>
      <c r="H22" s="10">
        <f>SUM(H16:H20)</f>
        <v>8950</v>
      </c>
      <c r="I22" s="10">
        <f>SUM(I16:I20)</f>
        <v>10190</v>
      </c>
      <c r="J22" s="10">
        <f>SUM(J16:J20)</f>
        <v>8540</v>
      </c>
      <c r="K22" s="10">
        <f>SUM(K16:K20)</f>
        <v>9990</v>
      </c>
      <c r="L22" s="1"/>
    </row>
    <row r="23" spans="1:13" ht="13.5" thickBot="1" x14ac:dyDescent="0.25">
      <c r="A23" s="13" t="s">
        <v>104</v>
      </c>
      <c r="B23" s="15"/>
      <c r="C23" s="11"/>
      <c r="D23" s="11"/>
      <c r="E23" s="11"/>
      <c r="F23" s="11"/>
      <c r="G23" s="11"/>
      <c r="H23" s="22">
        <f>H21-H22</f>
        <v>13535</v>
      </c>
      <c r="I23" s="22">
        <f>I21-I22</f>
        <v>15885</v>
      </c>
      <c r="J23" s="22">
        <f>J21-J22</f>
        <v>14287</v>
      </c>
      <c r="K23" s="22">
        <f>K21-K22</f>
        <v>12360</v>
      </c>
      <c r="L23" s="21"/>
      <c r="M23" s="25"/>
    </row>
    <row r="24" spans="1:13" ht="13.5" thickTop="1" x14ac:dyDescent="0.2">
      <c r="A24" s="3"/>
      <c r="C24" s="7"/>
      <c r="D24" s="7"/>
      <c r="E24" s="7"/>
      <c r="F24" s="7"/>
      <c r="G24" s="7"/>
      <c r="H24" s="10"/>
      <c r="I24" s="10"/>
      <c r="J24" s="10"/>
      <c r="K24" s="10"/>
      <c r="L24" s="1"/>
    </row>
    <row r="25" spans="1:13" x14ac:dyDescent="0.2">
      <c r="L25" s="4"/>
    </row>
    <row r="31" spans="1:13" x14ac:dyDescent="0.2">
      <c r="H31" s="5"/>
      <c r="I31" s="5"/>
      <c r="J31" s="5"/>
      <c r="K31" s="5"/>
    </row>
  </sheetData>
  <mergeCells count="1">
    <mergeCell ref="A1:M1"/>
  </mergeCells>
  <phoneticPr fontId="0" type="noConversion"/>
  <pageMargins left="0.25" right="0.5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workbookViewId="0">
      <selection activeCell="F22" sqref="F22"/>
    </sheetView>
  </sheetViews>
  <sheetFormatPr defaultRowHeight="12.75" x14ac:dyDescent="0.2"/>
  <cols>
    <col min="1" max="1" width="24" bestFit="1" customWidth="1"/>
    <col min="2" max="6" width="17.7109375" customWidth="1"/>
    <col min="7" max="7" width="17.7109375" bestFit="1" customWidth="1"/>
    <col min="10" max="10" width="43" bestFit="1" customWidth="1"/>
    <col min="12" max="12" width="17.7109375" bestFit="1" customWidth="1"/>
  </cols>
  <sheetData>
    <row r="1" spans="1:13" ht="20.25" x14ac:dyDescent="0.3">
      <c r="A1" s="147" t="s">
        <v>176</v>
      </c>
      <c r="B1" s="147"/>
      <c r="C1" s="147"/>
      <c r="D1" s="147"/>
      <c r="E1" s="147"/>
      <c r="F1" s="147"/>
    </row>
    <row r="2" spans="1:13" ht="13.5" thickBot="1" x14ac:dyDescent="0.25">
      <c r="A2" s="13" t="s">
        <v>44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229</v>
      </c>
      <c r="I2" t="s">
        <v>211</v>
      </c>
    </row>
    <row r="3" spans="1:13" ht="13.5" thickTop="1" x14ac:dyDescent="0.2">
      <c r="A3" s="42" t="s">
        <v>169</v>
      </c>
      <c r="B3" s="42"/>
      <c r="C3" s="42"/>
      <c r="D3" s="42"/>
      <c r="E3" s="42"/>
      <c r="F3" s="42"/>
      <c r="G3" s="42"/>
    </row>
    <row r="4" spans="1:13" x14ac:dyDescent="0.2">
      <c r="A4" s="47" t="s">
        <v>105</v>
      </c>
      <c r="B4" s="46">
        <v>295.64999999999998</v>
      </c>
      <c r="C4" s="46">
        <v>318.48</v>
      </c>
      <c r="D4" s="46">
        <v>903.85</v>
      </c>
      <c r="E4" s="46">
        <v>648.12</v>
      </c>
      <c r="F4" s="46">
        <v>295.2</v>
      </c>
      <c r="G4" s="89">
        <v>107.86</v>
      </c>
      <c r="I4" t="s">
        <v>230</v>
      </c>
    </row>
    <row r="5" spans="1:13" x14ac:dyDescent="0.2">
      <c r="A5" s="3" t="s">
        <v>106</v>
      </c>
      <c r="B5" s="7">
        <v>62189.1</v>
      </c>
      <c r="C5" s="7">
        <v>59943.28</v>
      </c>
      <c r="D5" s="7">
        <v>49715.44</v>
      </c>
      <c r="E5" s="7">
        <v>42735.38</v>
      </c>
      <c r="F5" s="7">
        <v>49173.279999999999</v>
      </c>
      <c r="G5" s="90">
        <v>30801.26</v>
      </c>
    </row>
    <row r="6" spans="1:13" x14ac:dyDescent="0.2">
      <c r="A6" s="47" t="s">
        <v>107</v>
      </c>
      <c r="B6" s="46">
        <v>0</v>
      </c>
      <c r="C6" s="46">
        <v>0</v>
      </c>
      <c r="D6" s="46">
        <v>0</v>
      </c>
      <c r="E6" s="46">
        <v>0</v>
      </c>
      <c r="F6" s="46">
        <v>6.61</v>
      </c>
      <c r="G6" s="91" t="s">
        <v>232</v>
      </c>
      <c r="J6" t="s">
        <v>44</v>
      </c>
      <c r="K6" t="s">
        <v>231</v>
      </c>
      <c r="L6" t="s">
        <v>229</v>
      </c>
      <c r="M6" t="s">
        <v>212</v>
      </c>
    </row>
    <row r="7" spans="1:13" x14ac:dyDescent="0.2">
      <c r="A7" s="3" t="s">
        <v>108</v>
      </c>
      <c r="B7" s="7">
        <v>10625.03</v>
      </c>
      <c r="C7" s="7">
        <v>18855.38</v>
      </c>
      <c r="D7" s="7">
        <v>18040.900000000001</v>
      </c>
      <c r="E7" s="7">
        <v>12790.3</v>
      </c>
      <c r="F7" s="7">
        <v>9958.66</v>
      </c>
      <c r="G7" s="90">
        <v>7793.26</v>
      </c>
    </row>
    <row r="8" spans="1:13" x14ac:dyDescent="0.2">
      <c r="A8" s="47" t="s">
        <v>109</v>
      </c>
      <c r="B8" s="46">
        <v>150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13" ht="13.5" thickBot="1" x14ac:dyDescent="0.25">
      <c r="A9" s="13" t="s">
        <v>110</v>
      </c>
      <c r="B9" s="11">
        <v>73259.78</v>
      </c>
      <c r="C9" s="11">
        <v>79117.14</v>
      </c>
      <c r="D9" s="11">
        <v>68660.19</v>
      </c>
      <c r="E9" s="11">
        <v>56173.8</v>
      </c>
      <c r="F9" s="11">
        <v>59433.75</v>
      </c>
      <c r="G9" s="92">
        <f>SUM(G4:G8)</f>
        <v>38702.379999999997</v>
      </c>
      <c r="J9" t="s">
        <v>214</v>
      </c>
      <c r="K9" s="1"/>
      <c r="L9" s="1"/>
      <c r="M9" s="1"/>
    </row>
    <row r="10" spans="1:13" ht="13.5" thickTop="1" x14ac:dyDescent="0.2">
      <c r="B10" s="7"/>
      <c r="C10" s="7"/>
      <c r="D10" s="7"/>
      <c r="E10" s="7"/>
      <c r="F10" s="7"/>
      <c r="G10" s="7"/>
      <c r="J10" t="s">
        <v>50</v>
      </c>
      <c r="K10">
        <v>25</v>
      </c>
      <c r="L10">
        <v>25</v>
      </c>
      <c r="M10">
        <v>0</v>
      </c>
    </row>
    <row r="11" spans="1:13" x14ac:dyDescent="0.2">
      <c r="A11" s="2" t="s">
        <v>177</v>
      </c>
      <c r="B11" s="7"/>
      <c r="C11" s="7"/>
      <c r="D11" s="7"/>
      <c r="E11" s="7"/>
      <c r="F11" s="7"/>
      <c r="G11" s="7"/>
      <c r="J11" t="s">
        <v>51</v>
      </c>
      <c r="K11" s="1">
        <v>0</v>
      </c>
      <c r="L11" s="1">
        <v>0</v>
      </c>
      <c r="M11" s="1">
        <v>0</v>
      </c>
    </row>
    <row r="12" spans="1:13" x14ac:dyDescent="0.2">
      <c r="A12" s="48" t="s">
        <v>52</v>
      </c>
      <c r="B12" s="46">
        <v>33119.870000000003</v>
      </c>
      <c r="C12" s="46">
        <v>30201.35</v>
      </c>
      <c r="D12" s="46">
        <v>26369.47</v>
      </c>
      <c r="E12" s="46">
        <v>19771.439999999999</v>
      </c>
      <c r="F12" s="46">
        <v>19903.71</v>
      </c>
      <c r="G12" s="93">
        <v>5527.52</v>
      </c>
      <c r="J12" t="s">
        <v>52</v>
      </c>
      <c r="L12" s="1"/>
      <c r="M12" s="1"/>
    </row>
    <row r="13" spans="1:13" x14ac:dyDescent="0.2">
      <c r="A13" t="s">
        <v>82</v>
      </c>
      <c r="B13" s="7">
        <v>8621.51</v>
      </c>
      <c r="C13" s="7">
        <v>16965.560000000001</v>
      </c>
      <c r="D13" s="7">
        <v>16929.310000000001</v>
      </c>
      <c r="E13" s="7">
        <v>11255.61</v>
      </c>
      <c r="F13" s="7">
        <v>11516.71</v>
      </c>
      <c r="G13" s="1">
        <v>10010.379999999999</v>
      </c>
      <c r="J13" t="s">
        <v>34</v>
      </c>
      <c r="K13" s="1">
        <v>6.29</v>
      </c>
      <c r="L13" s="1">
        <v>6.29</v>
      </c>
      <c r="M13" s="1">
        <v>0</v>
      </c>
    </row>
    <row r="14" spans="1:13" ht="13.5" thickBot="1" x14ac:dyDescent="0.25">
      <c r="A14" s="13" t="s">
        <v>111</v>
      </c>
      <c r="B14" s="11">
        <v>41741.379999999997</v>
      </c>
      <c r="C14" s="11">
        <v>47166.91</v>
      </c>
      <c r="D14" s="11">
        <v>43298.78</v>
      </c>
      <c r="E14" s="11">
        <v>31027.05</v>
      </c>
      <c r="F14" s="11">
        <v>31420.42</v>
      </c>
      <c r="G14" s="11">
        <f>SUM(G12:G13)</f>
        <v>15537.9</v>
      </c>
      <c r="J14" t="s">
        <v>33</v>
      </c>
    </row>
    <row r="15" spans="1:13" ht="13.5" thickTop="1" x14ac:dyDescent="0.2">
      <c r="B15" s="7"/>
      <c r="C15" s="7"/>
      <c r="D15" s="7"/>
      <c r="E15" s="7"/>
      <c r="F15" s="7"/>
      <c r="G15" s="7"/>
      <c r="J15" t="s">
        <v>215</v>
      </c>
      <c r="K15" s="1">
        <v>1300</v>
      </c>
      <c r="L15" s="1">
        <v>1300</v>
      </c>
      <c r="M15">
        <v>0</v>
      </c>
    </row>
    <row r="16" spans="1:13" ht="13.5" thickBot="1" x14ac:dyDescent="0.25">
      <c r="A16" s="13" t="s">
        <v>98</v>
      </c>
      <c r="B16" s="11">
        <v>31518.400000000001</v>
      </c>
      <c r="C16" s="11">
        <v>31950.23</v>
      </c>
      <c r="D16" s="11">
        <v>25361.41</v>
      </c>
      <c r="E16" s="11">
        <v>25146.75</v>
      </c>
      <c r="F16" s="11">
        <v>28013.33</v>
      </c>
      <c r="G16" s="92">
        <f>SUM(G9-G14)</f>
        <v>23164.479999999996</v>
      </c>
      <c r="J16" t="s">
        <v>55</v>
      </c>
      <c r="K16" s="1">
        <v>671.88</v>
      </c>
      <c r="L16" s="1">
        <v>671.88</v>
      </c>
      <c r="M16" s="1">
        <v>0</v>
      </c>
    </row>
    <row r="17" spans="10:13" ht="13.5" thickTop="1" x14ac:dyDescent="0.2">
      <c r="J17" t="s">
        <v>57</v>
      </c>
      <c r="K17" s="1">
        <v>90</v>
      </c>
      <c r="L17" s="1">
        <v>90</v>
      </c>
      <c r="M17">
        <v>0</v>
      </c>
    </row>
    <row r="18" spans="10:13" x14ac:dyDescent="0.2">
      <c r="J18" t="s">
        <v>58</v>
      </c>
      <c r="K18">
        <v>340.38</v>
      </c>
      <c r="L18" s="1">
        <v>340.38</v>
      </c>
      <c r="M18" s="1">
        <v>0</v>
      </c>
    </row>
    <row r="19" spans="10:13" x14ac:dyDescent="0.2">
      <c r="J19" t="s">
        <v>213</v>
      </c>
      <c r="K19" s="1">
        <v>2402.2600000000002</v>
      </c>
      <c r="L19" s="1">
        <v>2402.2600000000002</v>
      </c>
      <c r="M19">
        <v>0</v>
      </c>
    </row>
    <row r="20" spans="10:13" x14ac:dyDescent="0.2">
      <c r="J20" t="s">
        <v>36</v>
      </c>
      <c r="K20" s="1">
        <v>3118.97</v>
      </c>
      <c r="L20" s="1">
        <v>3118.97</v>
      </c>
      <c r="M20" s="1">
        <v>0</v>
      </c>
    </row>
    <row r="21" spans="10:13" x14ac:dyDescent="0.2">
      <c r="J21" t="s">
        <v>216</v>
      </c>
      <c r="L21" s="1">
        <v>5527.52</v>
      </c>
      <c r="M21" s="1">
        <v>0</v>
      </c>
    </row>
    <row r="22" spans="10:13" x14ac:dyDescent="0.2">
      <c r="J22" t="s">
        <v>70</v>
      </c>
    </row>
    <row r="23" spans="10:13" x14ac:dyDescent="0.2">
      <c r="J23" t="s">
        <v>217</v>
      </c>
      <c r="K23" s="1">
        <v>439.99</v>
      </c>
      <c r="L23" s="1">
        <v>439.99</v>
      </c>
      <c r="M23">
        <v>0</v>
      </c>
    </row>
    <row r="24" spans="10:13" x14ac:dyDescent="0.2">
      <c r="J24" t="s">
        <v>1</v>
      </c>
      <c r="K24" s="1">
        <v>1233</v>
      </c>
      <c r="L24" s="1">
        <v>1233</v>
      </c>
      <c r="M24" s="1">
        <v>0</v>
      </c>
    </row>
    <row r="25" spans="10:13" x14ac:dyDescent="0.2">
      <c r="J25" t="s">
        <v>75</v>
      </c>
      <c r="K25" s="1">
        <v>1396.99</v>
      </c>
      <c r="L25" s="1">
        <v>1396.99</v>
      </c>
      <c r="M25">
        <v>0</v>
      </c>
    </row>
    <row r="26" spans="10:13" x14ac:dyDescent="0.2">
      <c r="J26" t="s">
        <v>218</v>
      </c>
      <c r="K26" s="1">
        <v>3000</v>
      </c>
      <c r="L26" s="1">
        <v>3000</v>
      </c>
      <c r="M26">
        <v>0</v>
      </c>
    </row>
    <row r="27" spans="10:13" x14ac:dyDescent="0.2">
      <c r="J27" t="s">
        <v>220</v>
      </c>
      <c r="K27">
        <v>41.3</v>
      </c>
      <c r="L27">
        <v>41.3</v>
      </c>
      <c r="M27">
        <v>0</v>
      </c>
    </row>
    <row r="28" spans="10:13" x14ac:dyDescent="0.2">
      <c r="J28" t="s">
        <v>78</v>
      </c>
      <c r="K28">
        <v>189</v>
      </c>
      <c r="L28">
        <v>189</v>
      </c>
      <c r="M28">
        <v>0</v>
      </c>
    </row>
    <row r="29" spans="10:13" x14ac:dyDescent="0.2">
      <c r="J29" t="s">
        <v>221</v>
      </c>
      <c r="K29" s="1">
        <v>6300.28</v>
      </c>
      <c r="L29" s="1">
        <v>6300.28</v>
      </c>
      <c r="M29">
        <v>0</v>
      </c>
    </row>
    <row r="30" spans="10:13" x14ac:dyDescent="0.2">
      <c r="J30" t="s">
        <v>82</v>
      </c>
    </row>
    <row r="31" spans="10:13" x14ac:dyDescent="0.2">
      <c r="J31" t="s">
        <v>86</v>
      </c>
      <c r="K31" s="1">
        <v>4543.3599999999997</v>
      </c>
      <c r="L31" s="1">
        <v>4543.3599999999997</v>
      </c>
      <c r="M31">
        <v>0</v>
      </c>
    </row>
    <row r="32" spans="10:13" x14ac:dyDescent="0.2">
      <c r="J32" t="s">
        <v>200</v>
      </c>
      <c r="K32">
        <v>998.12</v>
      </c>
      <c r="L32">
        <v>998.12</v>
      </c>
      <c r="M32">
        <v>0</v>
      </c>
    </row>
    <row r="33" spans="10:13" x14ac:dyDescent="0.2">
      <c r="J33" t="s">
        <v>224</v>
      </c>
      <c r="K33">
        <v>-0.28000000000000003</v>
      </c>
      <c r="L33" s="1">
        <v>-0.28000000000000003</v>
      </c>
      <c r="M33" s="1">
        <v>0</v>
      </c>
    </row>
    <row r="34" spans="10:13" x14ac:dyDescent="0.2">
      <c r="J34" t="s">
        <v>90</v>
      </c>
      <c r="K34" s="1">
        <v>1440.6</v>
      </c>
      <c r="L34" s="1">
        <v>1440.6</v>
      </c>
      <c r="M34">
        <v>0</v>
      </c>
    </row>
    <row r="35" spans="10:13" x14ac:dyDescent="0.2">
      <c r="J35" t="s">
        <v>35</v>
      </c>
      <c r="K35" s="1">
        <v>3028.58</v>
      </c>
      <c r="L35" s="1">
        <v>3028.58</v>
      </c>
      <c r="M35">
        <v>0</v>
      </c>
    </row>
    <row r="36" spans="10:13" x14ac:dyDescent="0.2">
      <c r="J36" t="s">
        <v>226</v>
      </c>
      <c r="L36" s="1">
        <v>10010.379999999999</v>
      </c>
      <c r="M36">
        <v>0</v>
      </c>
    </row>
    <row r="37" spans="10:13" x14ac:dyDescent="0.2">
      <c r="J37" t="s">
        <v>92</v>
      </c>
    </row>
    <row r="38" spans="10:13" x14ac:dyDescent="0.2">
      <c r="J38" t="s">
        <v>94</v>
      </c>
      <c r="K38" s="1">
        <v>25</v>
      </c>
      <c r="L38" s="1">
        <v>25</v>
      </c>
      <c r="M38">
        <v>0</v>
      </c>
    </row>
    <row r="39" spans="10:13" x14ac:dyDescent="0.2">
      <c r="J39" t="s">
        <v>227</v>
      </c>
      <c r="K39">
        <v>25</v>
      </c>
      <c r="L39">
        <v>25</v>
      </c>
      <c r="M39">
        <v>0</v>
      </c>
    </row>
    <row r="40" spans="10:13" x14ac:dyDescent="0.2">
      <c r="J40" t="s">
        <v>95</v>
      </c>
      <c r="K40" s="1"/>
      <c r="M40" s="1"/>
    </row>
    <row r="41" spans="10:13" x14ac:dyDescent="0.2">
      <c r="J41" t="s">
        <v>99</v>
      </c>
      <c r="K41" s="1">
        <v>400</v>
      </c>
      <c r="L41" s="1">
        <v>0</v>
      </c>
      <c r="M41">
        <v>400</v>
      </c>
    </row>
    <row r="42" spans="10:13" x14ac:dyDescent="0.2">
      <c r="J42" t="s">
        <v>183</v>
      </c>
      <c r="K42" s="1">
        <v>2148.2800000000002</v>
      </c>
      <c r="L42" s="1">
        <v>2148.2800000000002</v>
      </c>
      <c r="M42" s="1">
        <v>0</v>
      </c>
    </row>
    <row r="43" spans="10:13" x14ac:dyDescent="0.2">
      <c r="J43" t="s">
        <v>0</v>
      </c>
      <c r="K43" s="1">
        <v>1834.78</v>
      </c>
      <c r="L43" s="1">
        <v>1834.78</v>
      </c>
      <c r="M43">
        <v>0</v>
      </c>
    </row>
    <row r="44" spans="10:13" x14ac:dyDescent="0.2">
      <c r="J44" t="s">
        <v>96</v>
      </c>
      <c r="K44">
        <v>467.2</v>
      </c>
      <c r="L44" s="1">
        <v>467.2</v>
      </c>
      <c r="M44" s="1">
        <v>0</v>
      </c>
    </row>
    <row r="45" spans="10:13" x14ac:dyDescent="0.2">
      <c r="J45" t="s">
        <v>2</v>
      </c>
      <c r="K45">
        <v>370</v>
      </c>
      <c r="L45">
        <v>370</v>
      </c>
      <c r="M45">
        <v>0</v>
      </c>
    </row>
    <row r="46" spans="10:13" x14ac:dyDescent="0.2">
      <c r="J46" t="s">
        <v>3</v>
      </c>
      <c r="K46" s="1">
        <v>2516</v>
      </c>
      <c r="L46" s="1">
        <v>2516</v>
      </c>
      <c r="M46" s="1">
        <v>0</v>
      </c>
    </row>
    <row r="47" spans="10:13" x14ac:dyDescent="0.2">
      <c r="J47" t="s">
        <v>5</v>
      </c>
      <c r="K47">
        <v>700</v>
      </c>
      <c r="L47">
        <v>0</v>
      </c>
      <c r="M47">
        <v>700</v>
      </c>
    </row>
    <row r="48" spans="10:13" x14ac:dyDescent="0.2">
      <c r="J48" t="s">
        <v>12</v>
      </c>
      <c r="K48" s="1">
        <v>3100</v>
      </c>
      <c r="L48" s="1">
        <v>3100</v>
      </c>
      <c r="M48">
        <v>0</v>
      </c>
    </row>
    <row r="49" spans="10:13" x14ac:dyDescent="0.2">
      <c r="J49" t="s">
        <v>24</v>
      </c>
      <c r="K49">
        <v>325</v>
      </c>
      <c r="L49">
        <v>325</v>
      </c>
      <c r="M49">
        <v>0</v>
      </c>
    </row>
    <row r="50" spans="10:13" x14ac:dyDescent="0.2">
      <c r="J50" t="s">
        <v>13</v>
      </c>
      <c r="K50" s="1">
        <v>1023.86</v>
      </c>
      <c r="L50" s="1">
        <v>1023.86</v>
      </c>
      <c r="M50">
        <v>0</v>
      </c>
    </row>
    <row r="51" spans="10:13" x14ac:dyDescent="0.2">
      <c r="J51" t="s">
        <v>14</v>
      </c>
      <c r="K51">
        <v>100</v>
      </c>
      <c r="L51">
        <v>100</v>
      </c>
      <c r="M51">
        <v>0</v>
      </c>
    </row>
    <row r="52" spans="10:13" x14ac:dyDescent="0.2">
      <c r="J52" t="s">
        <v>15</v>
      </c>
      <c r="K52" s="1">
        <v>8070</v>
      </c>
      <c r="L52" s="1">
        <v>8070</v>
      </c>
      <c r="M52">
        <v>0</v>
      </c>
    </row>
    <row r="53" spans="10:13" x14ac:dyDescent="0.2">
      <c r="J53" t="s">
        <v>228</v>
      </c>
      <c r="K53" s="1">
        <v>21055.119999999999</v>
      </c>
      <c r="L53" s="1">
        <v>19955.12</v>
      </c>
      <c r="M53" s="1">
        <v>1100</v>
      </c>
    </row>
    <row r="54" spans="10:13" x14ac:dyDescent="0.2">
      <c r="J54" t="s">
        <v>111</v>
      </c>
      <c r="K54" s="1">
        <v>42943.3</v>
      </c>
      <c r="L54" s="1">
        <v>41843.300000000003</v>
      </c>
      <c r="M54" s="1">
        <v>1100</v>
      </c>
    </row>
    <row r="55" spans="10:13" x14ac:dyDescent="0.2">
      <c r="K55" s="1"/>
      <c r="L55" s="1"/>
    </row>
    <row r="56" spans="10:13" x14ac:dyDescent="0.2">
      <c r="J56" t="s">
        <v>98</v>
      </c>
      <c r="K56" s="1">
        <v>-4240.92</v>
      </c>
      <c r="L56" s="1">
        <v>-3140.92</v>
      </c>
      <c r="M56" s="1">
        <v>1100</v>
      </c>
    </row>
    <row r="57" spans="10:13" x14ac:dyDescent="0.2">
      <c r="K57" s="1"/>
      <c r="L57" s="1"/>
      <c r="M57" s="1"/>
    </row>
    <row r="58" spans="10:13" x14ac:dyDescent="0.2">
      <c r="J58" t="s">
        <v>218</v>
      </c>
      <c r="K58">
        <v>0</v>
      </c>
      <c r="L58" s="1">
        <v>3000</v>
      </c>
      <c r="M58" s="1">
        <v>-3000</v>
      </c>
    </row>
    <row r="59" spans="10:13" x14ac:dyDescent="0.2">
      <c r="J59" t="s">
        <v>8</v>
      </c>
      <c r="K59" s="1">
        <v>10000</v>
      </c>
      <c r="L59">
        <v>0</v>
      </c>
      <c r="M59" s="1">
        <v>10000</v>
      </c>
    </row>
    <row r="60" spans="10:13" x14ac:dyDescent="0.2">
      <c r="J60" t="s">
        <v>219</v>
      </c>
      <c r="K60">
        <v>0</v>
      </c>
      <c r="L60" s="1">
        <v>2405</v>
      </c>
      <c r="M60" s="1">
        <v>-2405</v>
      </c>
    </row>
    <row r="61" spans="10:13" x14ac:dyDescent="0.2">
      <c r="J61" t="s">
        <v>10</v>
      </c>
      <c r="K61" s="1">
        <v>1970.55</v>
      </c>
      <c r="L61">
        <v>0</v>
      </c>
      <c r="M61" s="1">
        <v>1970.55</v>
      </c>
    </row>
    <row r="62" spans="10:13" x14ac:dyDescent="0.2">
      <c r="J62" t="s">
        <v>220</v>
      </c>
      <c r="K62">
        <v>0</v>
      </c>
      <c r="L62" s="1">
        <v>1916.3</v>
      </c>
      <c r="M62" s="1">
        <v>-1916.3</v>
      </c>
    </row>
    <row r="63" spans="10:13" x14ac:dyDescent="0.2">
      <c r="J63" t="s">
        <v>43</v>
      </c>
      <c r="K63">
        <v>516.41999999999996</v>
      </c>
      <c r="L63">
        <v>378.87</v>
      </c>
      <c r="M63">
        <v>137.55000000000001</v>
      </c>
    </row>
    <row r="64" spans="10:13" x14ac:dyDescent="0.2">
      <c r="J64" t="s">
        <v>78</v>
      </c>
      <c r="K64" s="1">
        <v>1161.55</v>
      </c>
      <c r="L64" s="1">
        <v>4862.5200000000004</v>
      </c>
      <c r="M64" s="1">
        <v>-3700.97</v>
      </c>
    </row>
    <row r="65" spans="10:13" x14ac:dyDescent="0.2">
      <c r="J65" t="s">
        <v>221</v>
      </c>
      <c r="K65" s="1">
        <v>50469.03</v>
      </c>
      <c r="L65" s="1">
        <v>35909.18</v>
      </c>
      <c r="M65" s="1">
        <v>14559.85</v>
      </c>
    </row>
    <row r="66" spans="10:13" x14ac:dyDescent="0.2">
      <c r="J66" t="s">
        <v>79</v>
      </c>
      <c r="K66">
        <v>19.54</v>
      </c>
      <c r="L66">
        <v>24.85</v>
      </c>
      <c r="M66">
        <v>-5.31</v>
      </c>
    </row>
    <row r="67" spans="10:13" x14ac:dyDescent="0.2">
      <c r="J67" t="s">
        <v>82</v>
      </c>
    </row>
    <row r="68" spans="10:13" x14ac:dyDescent="0.2">
      <c r="J68" t="s">
        <v>83</v>
      </c>
    </row>
    <row r="69" spans="10:13" x14ac:dyDescent="0.2">
      <c r="J69" t="s">
        <v>222</v>
      </c>
      <c r="K69" s="1">
        <v>3889.57</v>
      </c>
      <c r="L69" s="1">
        <v>1865</v>
      </c>
      <c r="M69" s="1">
        <v>2024.57</v>
      </c>
    </row>
    <row r="70" spans="10:13" x14ac:dyDescent="0.2">
      <c r="J70" t="s">
        <v>223</v>
      </c>
      <c r="K70" s="1">
        <v>3889.57</v>
      </c>
      <c r="L70" s="1">
        <v>1865</v>
      </c>
      <c r="M70" s="1">
        <v>2024.57</v>
      </c>
    </row>
    <row r="71" spans="10:13" x14ac:dyDescent="0.2">
      <c r="J71" t="s">
        <v>84</v>
      </c>
      <c r="K71">
        <v>152.5</v>
      </c>
      <c r="L71">
        <v>0</v>
      </c>
      <c r="M71">
        <v>152.5</v>
      </c>
    </row>
    <row r="72" spans="10:13" x14ac:dyDescent="0.2">
      <c r="J72" t="s">
        <v>86</v>
      </c>
      <c r="K72" s="1">
        <v>8380.15</v>
      </c>
      <c r="L72" s="1">
        <v>8853.76</v>
      </c>
      <c r="M72">
        <v>-473.61</v>
      </c>
    </row>
    <row r="73" spans="10:13" x14ac:dyDescent="0.2">
      <c r="J73" t="s">
        <v>200</v>
      </c>
      <c r="K73">
        <v>0</v>
      </c>
      <c r="L73">
        <v>998.12</v>
      </c>
      <c r="M73">
        <v>-998.12</v>
      </c>
    </row>
    <row r="74" spans="10:13" x14ac:dyDescent="0.2">
      <c r="J74" t="s">
        <v>224</v>
      </c>
      <c r="K74">
        <v>0</v>
      </c>
      <c r="L74">
        <v>-0.28000000000000003</v>
      </c>
      <c r="M74">
        <v>0.28000000000000003</v>
      </c>
    </row>
    <row r="75" spans="10:13" x14ac:dyDescent="0.2">
      <c r="J75" t="s">
        <v>90</v>
      </c>
      <c r="K75" s="1">
        <v>4304.8999999999996</v>
      </c>
      <c r="L75" s="1">
        <v>3709.05</v>
      </c>
      <c r="M75">
        <v>595.85</v>
      </c>
    </row>
    <row r="76" spans="10:13" x14ac:dyDescent="0.2">
      <c r="J76" t="s">
        <v>35</v>
      </c>
      <c r="K76" s="1">
        <v>2822.86</v>
      </c>
      <c r="L76" s="1">
        <v>5897.94</v>
      </c>
      <c r="M76" s="1">
        <v>-3075.08</v>
      </c>
    </row>
    <row r="77" spans="10:13" x14ac:dyDescent="0.2">
      <c r="J77" t="s">
        <v>16</v>
      </c>
      <c r="K77" s="1">
        <v>5944.68</v>
      </c>
      <c r="L77" s="1">
        <v>2195.17</v>
      </c>
      <c r="M77" s="1">
        <v>3749.51</v>
      </c>
    </row>
    <row r="78" spans="10:13" x14ac:dyDescent="0.2">
      <c r="J78" t="s">
        <v>225</v>
      </c>
      <c r="K78">
        <v>250</v>
      </c>
      <c r="L78">
        <v>250</v>
      </c>
      <c r="M78">
        <v>0</v>
      </c>
    </row>
    <row r="79" spans="10:13" x14ac:dyDescent="0.2">
      <c r="J79" t="s">
        <v>226</v>
      </c>
      <c r="K79" s="1">
        <v>25744.66</v>
      </c>
      <c r="L79" s="1">
        <v>23768.76</v>
      </c>
      <c r="M79" s="1">
        <v>1975.9</v>
      </c>
    </row>
    <row r="80" spans="10:13" x14ac:dyDescent="0.2">
      <c r="J80" t="s">
        <v>92</v>
      </c>
    </row>
    <row r="81" spans="10:13" x14ac:dyDescent="0.2">
      <c r="J81" t="s">
        <v>94</v>
      </c>
      <c r="K81">
        <v>25</v>
      </c>
      <c r="L81">
        <v>50</v>
      </c>
      <c r="M81">
        <v>-25</v>
      </c>
    </row>
    <row r="82" spans="10:13" x14ac:dyDescent="0.2">
      <c r="J82" t="s">
        <v>227</v>
      </c>
      <c r="K82">
        <v>25</v>
      </c>
      <c r="L82">
        <v>50</v>
      </c>
      <c r="M82">
        <v>-25</v>
      </c>
    </row>
    <row r="83" spans="10:13" x14ac:dyDescent="0.2">
      <c r="J83" t="s">
        <v>95</v>
      </c>
    </row>
    <row r="84" spans="10:13" x14ac:dyDescent="0.2">
      <c r="J84" t="s">
        <v>99</v>
      </c>
      <c r="K84">
        <v>63</v>
      </c>
      <c r="L84">
        <v>40</v>
      </c>
      <c r="M84">
        <v>23</v>
      </c>
    </row>
    <row r="85" spans="10:13" x14ac:dyDescent="0.2">
      <c r="J85" t="s">
        <v>183</v>
      </c>
      <c r="K85">
        <v>0</v>
      </c>
      <c r="L85" s="1">
        <v>2148.2800000000002</v>
      </c>
      <c r="M85" s="1">
        <v>-2148.2800000000002</v>
      </c>
    </row>
    <row r="86" spans="10:13" x14ac:dyDescent="0.2">
      <c r="J86" t="s">
        <v>0</v>
      </c>
      <c r="K86" s="1">
        <v>4580.6000000000004</v>
      </c>
      <c r="L86" s="1">
        <v>4331.96</v>
      </c>
      <c r="M86">
        <v>248.64</v>
      </c>
    </row>
    <row r="87" spans="10:13" x14ac:dyDescent="0.2">
      <c r="J87" t="s">
        <v>96</v>
      </c>
      <c r="K87">
        <v>868.8</v>
      </c>
      <c r="L87">
        <v>943.04</v>
      </c>
      <c r="M87">
        <v>-74.239999999999995</v>
      </c>
    </row>
    <row r="88" spans="10:13" x14ac:dyDescent="0.2">
      <c r="J88" t="s">
        <v>2</v>
      </c>
      <c r="K88">
        <v>368</v>
      </c>
      <c r="L88">
        <v>370</v>
      </c>
      <c r="M88">
        <v>-2</v>
      </c>
    </row>
    <row r="89" spans="10:13" x14ac:dyDescent="0.2">
      <c r="J89" t="s">
        <v>3</v>
      </c>
      <c r="K89" s="1">
        <v>4928</v>
      </c>
      <c r="L89" s="1">
        <v>7444</v>
      </c>
      <c r="M89" s="1">
        <v>-2516</v>
      </c>
    </row>
    <row r="90" spans="10:13" x14ac:dyDescent="0.2">
      <c r="J90" t="s">
        <v>4</v>
      </c>
      <c r="K90">
        <v>150</v>
      </c>
      <c r="L90">
        <v>0</v>
      </c>
      <c r="M90">
        <v>150</v>
      </c>
    </row>
    <row r="91" spans="10:13" x14ac:dyDescent="0.2">
      <c r="J91" t="s">
        <v>5</v>
      </c>
      <c r="K91" s="1">
        <v>1096.0999999999999</v>
      </c>
      <c r="L91" s="1">
        <v>1209.5</v>
      </c>
      <c r="M91">
        <v>-113.4</v>
      </c>
    </row>
    <row r="92" spans="10:13" x14ac:dyDescent="0.2">
      <c r="J92" t="s">
        <v>7</v>
      </c>
      <c r="K92">
        <v>743.78</v>
      </c>
      <c r="L92">
        <v>0</v>
      </c>
      <c r="M92">
        <v>743.78</v>
      </c>
    </row>
    <row r="93" spans="10:13" x14ac:dyDescent="0.2">
      <c r="J93" t="s">
        <v>12</v>
      </c>
      <c r="K93" s="1">
        <v>11500</v>
      </c>
      <c r="L93" s="1">
        <v>8700</v>
      </c>
      <c r="M93" s="1">
        <v>2800</v>
      </c>
    </row>
    <row r="94" spans="10:13" x14ac:dyDescent="0.2">
      <c r="J94" t="s">
        <v>24</v>
      </c>
      <c r="K94">
        <v>320</v>
      </c>
      <c r="L94">
        <v>645</v>
      </c>
      <c r="M94">
        <v>-325</v>
      </c>
    </row>
    <row r="95" spans="10:13" x14ac:dyDescent="0.2">
      <c r="J95" t="s">
        <v>13</v>
      </c>
      <c r="K95" s="1">
        <v>2283.46</v>
      </c>
      <c r="L95" s="1">
        <v>2165.84</v>
      </c>
      <c r="M95">
        <v>117.62</v>
      </c>
    </row>
    <row r="96" spans="10:13" x14ac:dyDescent="0.2">
      <c r="J96" t="s">
        <v>14</v>
      </c>
      <c r="K96">
        <v>0</v>
      </c>
      <c r="L96">
        <v>155.19999999999999</v>
      </c>
      <c r="M96">
        <v>-155.19999999999999</v>
      </c>
    </row>
    <row r="97" spans="10:13" x14ac:dyDescent="0.2">
      <c r="J97" t="s">
        <v>15</v>
      </c>
      <c r="K97" s="1">
        <v>15634.02</v>
      </c>
      <c r="L97" s="1">
        <v>15670</v>
      </c>
      <c r="M97">
        <v>-35.979999999999997</v>
      </c>
    </row>
    <row r="98" spans="10:13" x14ac:dyDescent="0.2">
      <c r="J98" t="s">
        <v>228</v>
      </c>
      <c r="K98" s="1">
        <v>42535.76</v>
      </c>
      <c r="L98" s="1">
        <v>43822.82</v>
      </c>
      <c r="M98" s="1">
        <v>-1287.06</v>
      </c>
    </row>
    <row r="99" spans="10:13" x14ac:dyDescent="0.2">
      <c r="J99" t="s">
        <v>111</v>
      </c>
      <c r="K99" s="1">
        <v>177835.51999999999</v>
      </c>
      <c r="L99" s="1">
        <v>147542.75</v>
      </c>
      <c r="M99" s="1">
        <v>30292.77</v>
      </c>
    </row>
    <row r="101" spans="10:13" x14ac:dyDescent="0.2">
      <c r="J101" t="s">
        <v>98</v>
      </c>
      <c r="K101" s="1">
        <v>-60014.9</v>
      </c>
      <c r="L101" s="1">
        <v>-42429.17</v>
      </c>
      <c r="M101" s="1">
        <v>17585.73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selection activeCell="F6" sqref="F6"/>
    </sheetView>
  </sheetViews>
  <sheetFormatPr defaultRowHeight="12.75" x14ac:dyDescent="0.2"/>
  <cols>
    <col min="1" max="1" width="26.85546875" bestFit="1" customWidth="1"/>
    <col min="2" max="7" width="11.7109375" customWidth="1"/>
    <col min="8" max="8" width="45.5703125" bestFit="1" customWidth="1"/>
  </cols>
  <sheetData>
    <row r="1" spans="1:8" ht="20.25" x14ac:dyDescent="0.3">
      <c r="A1" s="148" t="s">
        <v>174</v>
      </c>
      <c r="B1" s="148"/>
      <c r="C1" s="148"/>
      <c r="D1" s="148"/>
      <c r="E1" s="148"/>
      <c r="F1" s="148"/>
      <c r="G1" s="148"/>
      <c r="H1" s="148"/>
    </row>
    <row r="2" spans="1:8" ht="13.5" thickBot="1" x14ac:dyDescent="0.25">
      <c r="A2" s="43" t="s">
        <v>44</v>
      </c>
      <c r="B2" s="45" t="s">
        <v>18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233</v>
      </c>
      <c r="H2" s="43" t="s">
        <v>125</v>
      </c>
    </row>
    <row r="3" spans="1:8" ht="13.5" thickTop="1" x14ac:dyDescent="0.2">
      <c r="A3" t="s">
        <v>50</v>
      </c>
      <c r="B3" s="51">
        <v>69.5</v>
      </c>
      <c r="C3" s="51">
        <v>0</v>
      </c>
      <c r="D3" s="51">
        <v>0</v>
      </c>
      <c r="E3" s="51">
        <v>0</v>
      </c>
      <c r="F3" s="51">
        <v>0</v>
      </c>
      <c r="G3" s="51">
        <v>25</v>
      </c>
    </row>
    <row r="4" spans="1:8" x14ac:dyDescent="0.2">
      <c r="A4" t="s">
        <v>51</v>
      </c>
      <c r="B4" s="51">
        <v>600</v>
      </c>
      <c r="C4" s="51">
        <v>0</v>
      </c>
      <c r="D4" s="51">
        <v>945.9</v>
      </c>
      <c r="E4" s="51">
        <v>900</v>
      </c>
      <c r="F4" s="51">
        <v>1325</v>
      </c>
      <c r="G4" s="51"/>
      <c r="H4" s="8" t="s">
        <v>127</v>
      </c>
    </row>
    <row r="5" spans="1:8" x14ac:dyDescent="0.2">
      <c r="A5" t="s">
        <v>52</v>
      </c>
      <c r="B5" s="51">
        <v>33119.870000000003</v>
      </c>
      <c r="C5" s="51">
        <v>30201.35</v>
      </c>
      <c r="D5" s="51">
        <v>26369.47</v>
      </c>
      <c r="E5" s="51">
        <v>19771.439999999999</v>
      </c>
      <c r="F5" s="51">
        <v>19903.71</v>
      </c>
      <c r="G5" s="51"/>
    </row>
    <row r="6" spans="1:8" x14ac:dyDescent="0.2">
      <c r="A6" s="3" t="s">
        <v>34</v>
      </c>
      <c r="B6" s="51">
        <v>0</v>
      </c>
      <c r="C6" s="51">
        <v>0</v>
      </c>
      <c r="D6" s="51">
        <v>66</v>
      </c>
      <c r="E6" s="51">
        <v>146.37</v>
      </c>
      <c r="F6" s="51">
        <v>51.31</v>
      </c>
      <c r="G6" s="51"/>
      <c r="H6" s="8" t="s">
        <v>128</v>
      </c>
    </row>
    <row r="7" spans="1:8" x14ac:dyDescent="0.2">
      <c r="A7" s="49" t="s">
        <v>53</v>
      </c>
      <c r="B7" s="51">
        <v>60.1</v>
      </c>
      <c r="C7" s="51">
        <v>0</v>
      </c>
      <c r="D7" s="51">
        <v>26.82</v>
      </c>
      <c r="E7" s="51">
        <v>0</v>
      </c>
      <c r="F7" s="51">
        <v>0</v>
      </c>
      <c r="G7" s="51"/>
      <c r="H7" s="8" t="s">
        <v>129</v>
      </c>
    </row>
    <row r="8" spans="1:8" x14ac:dyDescent="0.2">
      <c r="A8" s="49" t="s">
        <v>33</v>
      </c>
      <c r="B8" s="51">
        <v>3560.12</v>
      </c>
      <c r="C8" s="51">
        <v>3278.18</v>
      </c>
      <c r="D8" s="51">
        <v>3015.67</v>
      </c>
      <c r="E8" s="51">
        <v>3351.26</v>
      </c>
      <c r="F8" s="51">
        <v>2722.26</v>
      </c>
      <c r="G8" s="51"/>
      <c r="H8" s="8" t="s">
        <v>130</v>
      </c>
    </row>
    <row r="9" spans="1:8" x14ac:dyDescent="0.2">
      <c r="A9" s="3" t="s">
        <v>54</v>
      </c>
      <c r="B9" s="51">
        <v>0</v>
      </c>
      <c r="C9" s="51">
        <v>0</v>
      </c>
      <c r="D9" s="51">
        <v>0</v>
      </c>
      <c r="E9" s="51">
        <v>0</v>
      </c>
      <c r="F9" s="51">
        <v>187.5</v>
      </c>
      <c r="G9" s="51"/>
    </row>
    <row r="10" spans="1:8" x14ac:dyDescent="0.2">
      <c r="A10" s="3" t="s">
        <v>55</v>
      </c>
      <c r="B10" s="51">
        <v>0</v>
      </c>
      <c r="C10" s="51">
        <v>0</v>
      </c>
      <c r="D10" s="51">
        <v>0</v>
      </c>
      <c r="E10" s="51">
        <v>0</v>
      </c>
      <c r="F10" s="51">
        <v>687.16</v>
      </c>
      <c r="G10" s="51"/>
    </row>
    <row r="11" spans="1:8" x14ac:dyDescent="0.2">
      <c r="A11" s="3" t="s">
        <v>56</v>
      </c>
      <c r="B11" s="51">
        <v>0</v>
      </c>
      <c r="C11" s="51">
        <v>0</v>
      </c>
      <c r="D11" s="51">
        <v>0</v>
      </c>
      <c r="E11" s="51">
        <v>0</v>
      </c>
      <c r="F11" s="51">
        <v>195.29</v>
      </c>
      <c r="G11" s="51"/>
    </row>
    <row r="12" spans="1:8" x14ac:dyDescent="0.2">
      <c r="A12" s="3" t="s">
        <v>57</v>
      </c>
      <c r="B12" s="51">
        <v>0</v>
      </c>
      <c r="C12" s="51">
        <v>0</v>
      </c>
      <c r="D12" s="51">
        <v>0</v>
      </c>
      <c r="E12" s="51">
        <v>0</v>
      </c>
      <c r="F12" s="51">
        <v>58.8</v>
      </c>
      <c r="G12" s="51"/>
    </row>
    <row r="13" spans="1:8" x14ac:dyDescent="0.2">
      <c r="A13" s="3" t="s">
        <v>58</v>
      </c>
      <c r="B13" s="51">
        <v>0</v>
      </c>
      <c r="C13" s="51">
        <v>0</v>
      </c>
      <c r="D13" s="51">
        <v>0</v>
      </c>
      <c r="E13" s="51">
        <v>0</v>
      </c>
      <c r="F13" s="51">
        <v>1251.26</v>
      </c>
      <c r="G13" s="51"/>
    </row>
    <row r="14" spans="1:8" x14ac:dyDescent="0.2">
      <c r="A14" s="49" t="s">
        <v>59</v>
      </c>
      <c r="B14" s="51">
        <v>0</v>
      </c>
      <c r="C14" s="51">
        <v>0</v>
      </c>
      <c r="D14" s="51">
        <v>0</v>
      </c>
      <c r="E14" s="51">
        <v>0</v>
      </c>
      <c r="F14" s="51">
        <v>60</v>
      </c>
      <c r="G14" s="51"/>
    </row>
    <row r="15" spans="1:8" x14ac:dyDescent="0.2">
      <c r="A15" s="3" t="s">
        <v>179</v>
      </c>
      <c r="B15" s="51">
        <v>3560.12</v>
      </c>
      <c r="C15" s="51">
        <v>3278.18</v>
      </c>
      <c r="D15" s="51">
        <v>3015.67</v>
      </c>
      <c r="E15" s="51">
        <v>3351.26</v>
      </c>
      <c r="F15" s="51">
        <v>282.25</v>
      </c>
      <c r="G15" s="51"/>
    </row>
    <row r="16" spans="1:8" x14ac:dyDescent="0.2">
      <c r="A16" s="49" t="s">
        <v>60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/>
      <c r="H16" s="8" t="s">
        <v>131</v>
      </c>
    </row>
    <row r="17" spans="1:8" x14ac:dyDescent="0.2">
      <c r="A17" s="3" t="s">
        <v>61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/>
      <c r="H17" s="8" t="s">
        <v>131</v>
      </c>
    </row>
    <row r="18" spans="1:8" x14ac:dyDescent="0.2">
      <c r="A18" s="49" t="s">
        <v>62</v>
      </c>
      <c r="B18" s="51">
        <v>29499.65</v>
      </c>
      <c r="C18" s="51">
        <v>25573.52</v>
      </c>
      <c r="D18" s="51">
        <v>21877.85</v>
      </c>
      <c r="E18" s="51">
        <v>16226</v>
      </c>
      <c r="F18" s="51">
        <v>16487.55</v>
      </c>
      <c r="G18" s="51"/>
      <c r="H18" s="8" t="s">
        <v>132</v>
      </c>
    </row>
    <row r="19" spans="1:8" x14ac:dyDescent="0.2">
      <c r="A19" s="50" t="s">
        <v>134</v>
      </c>
      <c r="B19" s="51">
        <v>0</v>
      </c>
      <c r="C19" s="51">
        <v>143.74</v>
      </c>
      <c r="D19" s="51">
        <v>46.13</v>
      </c>
      <c r="E19" s="51">
        <v>22.81</v>
      </c>
      <c r="F19" s="51">
        <v>8.51</v>
      </c>
      <c r="G19" s="51"/>
      <c r="H19" s="8" t="s">
        <v>133</v>
      </c>
    </row>
    <row r="20" spans="1:8" x14ac:dyDescent="0.2">
      <c r="A20" s="49" t="s">
        <v>63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/>
    </row>
    <row r="21" spans="1:8" x14ac:dyDescent="0.2">
      <c r="A21" s="3" t="s">
        <v>36</v>
      </c>
      <c r="B21" s="51">
        <v>0</v>
      </c>
      <c r="C21" s="51">
        <v>0</v>
      </c>
      <c r="D21" s="51">
        <v>0</v>
      </c>
      <c r="E21" s="51">
        <v>0</v>
      </c>
      <c r="F21" s="51">
        <v>634.08000000000004</v>
      </c>
      <c r="G21" s="51"/>
      <c r="H21" s="8" t="s">
        <v>135</v>
      </c>
    </row>
    <row r="22" spans="1:8" x14ac:dyDescent="0.2">
      <c r="A22" s="3" t="s">
        <v>64</v>
      </c>
      <c r="B22" s="51">
        <v>0</v>
      </c>
      <c r="C22" s="51">
        <v>1205.9100000000001</v>
      </c>
      <c r="D22" s="51">
        <v>1337</v>
      </c>
      <c r="E22" s="51">
        <v>0</v>
      </c>
      <c r="F22" s="51">
        <v>0</v>
      </c>
      <c r="G22" s="51"/>
      <c r="H22" s="8" t="s">
        <v>136</v>
      </c>
    </row>
    <row r="23" spans="1:8" x14ac:dyDescent="0.2">
      <c r="A23" s="3" t="s">
        <v>65</v>
      </c>
      <c r="B23" s="51">
        <v>0</v>
      </c>
      <c r="C23" s="51">
        <v>0</v>
      </c>
      <c r="D23" s="51">
        <v>0</v>
      </c>
      <c r="E23" s="51">
        <v>25</v>
      </c>
      <c r="F23" s="51">
        <v>0</v>
      </c>
      <c r="G23" s="51"/>
    </row>
    <row r="24" spans="1:8" x14ac:dyDescent="0.2">
      <c r="A24" t="s">
        <v>25</v>
      </c>
      <c r="B24" s="51">
        <v>200</v>
      </c>
      <c r="C24" s="51">
        <v>0</v>
      </c>
      <c r="D24" s="51">
        <v>100</v>
      </c>
      <c r="E24" s="51">
        <v>77.47</v>
      </c>
      <c r="F24" s="51">
        <v>109.9</v>
      </c>
      <c r="G24" s="51"/>
      <c r="H24" s="8" t="s">
        <v>137</v>
      </c>
    </row>
    <row r="25" spans="1:8" x14ac:dyDescent="0.2">
      <c r="A25" t="s">
        <v>66</v>
      </c>
      <c r="B25" s="51">
        <v>50</v>
      </c>
      <c r="C25" s="51">
        <v>0</v>
      </c>
      <c r="D25" s="51">
        <v>0</v>
      </c>
      <c r="E25" s="51">
        <v>0</v>
      </c>
      <c r="F25" s="51">
        <v>0</v>
      </c>
      <c r="G25" s="51"/>
      <c r="H25" s="8" t="s">
        <v>138</v>
      </c>
    </row>
    <row r="26" spans="1:8" x14ac:dyDescent="0.2">
      <c r="A26" t="s">
        <v>67</v>
      </c>
      <c r="B26" s="51">
        <v>0</v>
      </c>
      <c r="C26" s="51">
        <v>0</v>
      </c>
      <c r="D26" s="51">
        <v>35</v>
      </c>
      <c r="E26" s="51">
        <v>11</v>
      </c>
      <c r="F26" s="51">
        <v>0</v>
      </c>
      <c r="G26" s="51"/>
      <c r="H26" s="8" t="s">
        <v>139</v>
      </c>
    </row>
    <row r="27" spans="1:8" x14ac:dyDescent="0.2">
      <c r="A27" t="s">
        <v>68</v>
      </c>
      <c r="B27" s="51">
        <v>19.52</v>
      </c>
      <c r="C27" s="51">
        <v>40.479999999999997</v>
      </c>
      <c r="D27" s="51">
        <v>15.59</v>
      </c>
      <c r="E27" s="51">
        <v>0</v>
      </c>
      <c r="F27" s="51">
        <v>22.4</v>
      </c>
      <c r="G27" s="51"/>
      <c r="H27" s="8" t="s">
        <v>140</v>
      </c>
    </row>
    <row r="28" spans="1:8" x14ac:dyDescent="0.2">
      <c r="A28" t="s">
        <v>69</v>
      </c>
      <c r="B28" s="51">
        <v>16.989999999999998</v>
      </c>
      <c r="C28" s="51">
        <v>0</v>
      </c>
      <c r="D28" s="51">
        <v>0</v>
      </c>
      <c r="E28" s="51">
        <v>0</v>
      </c>
      <c r="F28" s="51">
        <v>57.68</v>
      </c>
      <c r="G28" s="51"/>
      <c r="H28" s="8" t="s">
        <v>141</v>
      </c>
    </row>
    <row r="29" spans="1:8" x14ac:dyDescent="0.2">
      <c r="A29" t="s">
        <v>70</v>
      </c>
      <c r="B29" s="51">
        <v>33201.360000000001</v>
      </c>
      <c r="C29" s="51">
        <v>8909.11</v>
      </c>
      <c r="D29" s="51">
        <v>11443.03</v>
      </c>
      <c r="E29" s="51">
        <v>28719.87</v>
      </c>
      <c r="F29" s="51">
        <v>11711.65</v>
      </c>
      <c r="G29" s="51"/>
    </row>
    <row r="30" spans="1:8" x14ac:dyDescent="0.2">
      <c r="A30" s="3" t="s">
        <v>71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/>
    </row>
    <row r="31" spans="1:8" x14ac:dyDescent="0.2">
      <c r="A31" s="3" t="s">
        <v>72</v>
      </c>
      <c r="B31" s="51">
        <v>0</v>
      </c>
      <c r="C31" s="51">
        <v>0</v>
      </c>
      <c r="D31" s="51">
        <v>0</v>
      </c>
      <c r="E31" s="51">
        <v>0</v>
      </c>
      <c r="F31" s="51">
        <v>2354.2199999999998</v>
      </c>
      <c r="G31" s="51"/>
      <c r="H31" s="8" t="s">
        <v>142</v>
      </c>
    </row>
    <row r="32" spans="1:8" x14ac:dyDescent="0.2">
      <c r="A32" s="49" t="s">
        <v>1</v>
      </c>
      <c r="B32" s="51">
        <v>29741.13</v>
      </c>
      <c r="C32" s="51">
        <v>6200</v>
      </c>
      <c r="D32" s="51">
        <v>5898.84</v>
      </c>
      <c r="E32" s="51">
        <v>0</v>
      </c>
      <c r="F32" s="51">
        <v>0</v>
      </c>
      <c r="G32" s="51"/>
      <c r="H32" s="8" t="s">
        <v>143</v>
      </c>
    </row>
    <row r="33" spans="1:8" x14ac:dyDescent="0.2">
      <c r="A33" s="3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3056.78</v>
      </c>
      <c r="G33" s="51"/>
      <c r="H33" s="8" t="s">
        <v>144</v>
      </c>
    </row>
    <row r="34" spans="1:8" x14ac:dyDescent="0.2">
      <c r="A34" s="3" t="s">
        <v>74</v>
      </c>
      <c r="B34" s="51">
        <v>0</v>
      </c>
      <c r="C34" s="51">
        <v>0</v>
      </c>
      <c r="D34" s="51">
        <v>0</v>
      </c>
      <c r="E34" s="51">
        <v>16544</v>
      </c>
      <c r="F34" s="51">
        <v>4136</v>
      </c>
      <c r="G34" s="51"/>
      <c r="H34" s="8" t="s">
        <v>145</v>
      </c>
    </row>
    <row r="35" spans="1:8" x14ac:dyDescent="0.2">
      <c r="A35" s="3" t="s">
        <v>75</v>
      </c>
      <c r="B35" s="51">
        <v>0</v>
      </c>
      <c r="C35" s="51">
        <v>0</v>
      </c>
      <c r="D35" s="51">
        <v>0</v>
      </c>
      <c r="E35" s="51">
        <v>0</v>
      </c>
      <c r="F35" s="51">
        <v>1260</v>
      </c>
      <c r="G35" s="51"/>
      <c r="H35" s="8" t="s">
        <v>146</v>
      </c>
    </row>
    <row r="36" spans="1:8" x14ac:dyDescent="0.2">
      <c r="A36" s="49" t="s">
        <v>8</v>
      </c>
      <c r="B36" s="51">
        <v>0</v>
      </c>
      <c r="C36" s="51">
        <v>568.71</v>
      </c>
      <c r="D36" s="51">
        <v>0</v>
      </c>
      <c r="E36" s="51">
        <v>10000</v>
      </c>
      <c r="F36" s="51">
        <v>0</v>
      </c>
      <c r="G36" s="51"/>
      <c r="H36" s="8" t="s">
        <v>147</v>
      </c>
    </row>
    <row r="37" spans="1:8" x14ac:dyDescent="0.2">
      <c r="A37" s="3" t="s">
        <v>76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/>
    </row>
    <row r="38" spans="1:8" x14ac:dyDescent="0.2">
      <c r="A38" s="3" t="s">
        <v>9</v>
      </c>
      <c r="B38" s="51">
        <v>149.08000000000001</v>
      </c>
      <c r="C38" s="51">
        <v>0</v>
      </c>
      <c r="D38" s="51">
        <v>0</v>
      </c>
      <c r="E38" s="51">
        <v>0</v>
      </c>
      <c r="F38" s="51">
        <v>0</v>
      </c>
      <c r="G38" s="51"/>
      <c r="H38" s="8" t="s">
        <v>148</v>
      </c>
    </row>
    <row r="39" spans="1:8" x14ac:dyDescent="0.2">
      <c r="A39" s="49" t="s">
        <v>10</v>
      </c>
      <c r="B39" s="51">
        <v>52.5</v>
      </c>
      <c r="C39" s="51">
        <v>1939.68</v>
      </c>
      <c r="D39" s="51">
        <v>5544.19</v>
      </c>
      <c r="E39" s="51">
        <v>1970.55</v>
      </c>
      <c r="F39" s="51">
        <v>0</v>
      </c>
      <c r="G39" s="51"/>
      <c r="H39" s="8" t="s">
        <v>149</v>
      </c>
    </row>
    <row r="40" spans="1:8" x14ac:dyDescent="0.2">
      <c r="A40" s="3" t="s">
        <v>11</v>
      </c>
      <c r="B40" s="51">
        <v>3258.65</v>
      </c>
      <c r="C40" s="51">
        <v>200.72</v>
      </c>
      <c r="D40" s="51">
        <v>0</v>
      </c>
      <c r="E40" s="51">
        <v>0</v>
      </c>
      <c r="F40" s="51">
        <v>0</v>
      </c>
      <c r="G40" s="51"/>
    </row>
    <row r="41" spans="1:8" x14ac:dyDescent="0.2">
      <c r="A41" s="3" t="s">
        <v>77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/>
    </row>
    <row r="42" spans="1:8" x14ac:dyDescent="0.2">
      <c r="A42" s="3" t="s">
        <v>43</v>
      </c>
      <c r="B42" s="51">
        <v>0</v>
      </c>
      <c r="C42" s="51">
        <v>0</v>
      </c>
      <c r="D42" s="51">
        <v>0</v>
      </c>
      <c r="E42" s="51">
        <v>205.32</v>
      </c>
      <c r="F42" s="51">
        <v>311.10000000000002</v>
      </c>
      <c r="G42" s="51"/>
      <c r="H42" s="8" t="s">
        <v>150</v>
      </c>
    </row>
    <row r="43" spans="1:8" x14ac:dyDescent="0.2">
      <c r="A43" s="49" t="s">
        <v>78</v>
      </c>
      <c r="B43" s="51">
        <v>0</v>
      </c>
      <c r="C43" s="51">
        <v>0</v>
      </c>
      <c r="D43" s="51">
        <v>0</v>
      </c>
      <c r="E43" s="51">
        <v>0</v>
      </c>
      <c r="F43" s="51">
        <v>593.54999999999995</v>
      </c>
      <c r="G43" s="51"/>
      <c r="H43" s="8" t="s">
        <v>151</v>
      </c>
    </row>
    <row r="44" spans="1:8" x14ac:dyDescent="0.2">
      <c r="A44" t="s">
        <v>79</v>
      </c>
      <c r="B44" s="51">
        <v>0</v>
      </c>
      <c r="C44" s="51">
        <v>0</v>
      </c>
      <c r="D44" s="51">
        <v>10.86</v>
      </c>
      <c r="E44" s="51">
        <v>11.34</v>
      </c>
      <c r="F44" s="51">
        <v>8.1999999999999993</v>
      </c>
      <c r="G44" s="51"/>
      <c r="H44" s="8" t="s">
        <v>126</v>
      </c>
    </row>
    <row r="45" spans="1:8" x14ac:dyDescent="0.2">
      <c r="A45" t="s">
        <v>80</v>
      </c>
      <c r="B45" s="51">
        <v>18.57</v>
      </c>
      <c r="C45" s="51">
        <v>29.57</v>
      </c>
      <c r="D45" s="51">
        <v>10.98</v>
      </c>
      <c r="E45" s="51">
        <v>0</v>
      </c>
      <c r="F45" s="51">
        <v>0</v>
      </c>
      <c r="G45" s="51"/>
      <c r="H45" s="8" t="s">
        <v>152</v>
      </c>
    </row>
    <row r="46" spans="1:8" x14ac:dyDescent="0.2">
      <c r="A46" t="s">
        <v>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/>
    </row>
    <row r="47" spans="1:8" x14ac:dyDescent="0.2">
      <c r="A47" t="s">
        <v>82</v>
      </c>
      <c r="B47" s="51">
        <v>8621.51</v>
      </c>
      <c r="C47" s="51">
        <v>16965.560000000001</v>
      </c>
      <c r="D47" s="51">
        <v>16929.310000000001</v>
      </c>
      <c r="E47" s="51">
        <v>11255.61</v>
      </c>
      <c r="F47" s="51">
        <v>11516.71</v>
      </c>
      <c r="G47" s="51"/>
    </row>
    <row r="48" spans="1:8" x14ac:dyDescent="0.2">
      <c r="A48" s="3" t="s">
        <v>83</v>
      </c>
      <c r="B48" s="51">
        <v>840.6</v>
      </c>
      <c r="C48" s="51">
        <v>620</v>
      </c>
      <c r="D48" s="51">
        <v>740</v>
      </c>
      <c r="E48" s="51">
        <v>2024.57</v>
      </c>
      <c r="F48" s="51">
        <v>1865</v>
      </c>
      <c r="G48" s="51"/>
      <c r="H48" s="8" t="s">
        <v>153</v>
      </c>
    </row>
    <row r="49" spans="1:8" x14ac:dyDescent="0.2">
      <c r="A49" s="3" t="s">
        <v>84</v>
      </c>
      <c r="B49" s="51">
        <v>0</v>
      </c>
      <c r="C49" s="51">
        <v>550.97</v>
      </c>
      <c r="D49" s="51">
        <v>631.79</v>
      </c>
      <c r="E49" s="51">
        <v>152.5</v>
      </c>
      <c r="F49" s="51">
        <v>0</v>
      </c>
      <c r="G49" s="51"/>
      <c r="H49" s="8" t="s">
        <v>153</v>
      </c>
    </row>
    <row r="50" spans="1:8" x14ac:dyDescent="0.2">
      <c r="A50" s="3" t="s">
        <v>85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/>
    </row>
    <row r="51" spans="1:8" x14ac:dyDescent="0.2">
      <c r="A51" s="3" t="s">
        <v>86</v>
      </c>
      <c r="B51" s="51">
        <v>0</v>
      </c>
      <c r="C51" s="51">
        <v>5498.98</v>
      </c>
      <c r="D51" s="51">
        <v>6421.41</v>
      </c>
      <c r="E51" s="51">
        <v>4069.75</v>
      </c>
      <c r="F51" s="51">
        <v>4310.3999999999996</v>
      </c>
      <c r="G51" s="51"/>
      <c r="H51" s="8" t="s">
        <v>154</v>
      </c>
    </row>
    <row r="52" spans="1:8" x14ac:dyDescent="0.2">
      <c r="A52" s="3" t="s">
        <v>87</v>
      </c>
      <c r="B52" s="51">
        <v>702.5</v>
      </c>
      <c r="C52" s="51">
        <v>0</v>
      </c>
      <c r="D52" s="51">
        <v>0</v>
      </c>
      <c r="E52" s="51">
        <v>0</v>
      </c>
      <c r="F52" s="51">
        <v>0</v>
      </c>
      <c r="G52" s="51"/>
    </row>
    <row r="53" spans="1:8" x14ac:dyDescent="0.2">
      <c r="A53" s="3" t="s">
        <v>88</v>
      </c>
      <c r="B53" s="51">
        <v>0</v>
      </c>
      <c r="C53" s="51">
        <v>0</v>
      </c>
      <c r="D53" s="51">
        <v>2779.16</v>
      </c>
      <c r="E53" s="51">
        <v>0</v>
      </c>
      <c r="F53" s="51">
        <v>0</v>
      </c>
      <c r="G53" s="51"/>
      <c r="H53" s="8" t="s">
        <v>155</v>
      </c>
    </row>
    <row r="54" spans="1:8" x14ac:dyDescent="0.2">
      <c r="A54" s="49" t="s">
        <v>89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/>
    </row>
    <row r="55" spans="1:8" x14ac:dyDescent="0.2">
      <c r="A55" s="3" t="s">
        <v>90</v>
      </c>
      <c r="B55" s="51">
        <v>0</v>
      </c>
      <c r="C55" s="51">
        <v>0</v>
      </c>
      <c r="D55" s="51">
        <v>0</v>
      </c>
      <c r="E55" s="51">
        <v>2036.45</v>
      </c>
      <c r="F55" s="51">
        <v>2268.4499999999998</v>
      </c>
      <c r="G55" s="51"/>
      <c r="H55" s="8" t="s">
        <v>136</v>
      </c>
    </row>
    <row r="56" spans="1:8" x14ac:dyDescent="0.2">
      <c r="A56" s="3" t="s">
        <v>35</v>
      </c>
      <c r="B56" s="51">
        <v>0</v>
      </c>
      <c r="C56" s="51">
        <v>1721.94</v>
      </c>
      <c r="D56" s="51">
        <v>0</v>
      </c>
      <c r="E56" s="51">
        <v>0</v>
      </c>
      <c r="F56" s="51">
        <v>2822.86</v>
      </c>
      <c r="G56" s="51"/>
      <c r="H56" s="8" t="s">
        <v>156</v>
      </c>
    </row>
    <row r="57" spans="1:8" x14ac:dyDescent="0.2">
      <c r="A57" s="49" t="s">
        <v>16</v>
      </c>
      <c r="B57" s="51">
        <v>7078.41</v>
      </c>
      <c r="C57" s="51">
        <v>6242.17</v>
      </c>
      <c r="D57" s="51">
        <v>6356.95</v>
      </c>
      <c r="E57" s="51">
        <v>2972.34</v>
      </c>
      <c r="F57" s="51">
        <v>0</v>
      </c>
      <c r="G57" s="51"/>
      <c r="H57" s="8" t="s">
        <v>157</v>
      </c>
    </row>
    <row r="58" spans="1:8" x14ac:dyDescent="0.2">
      <c r="A58" s="49" t="s">
        <v>91</v>
      </c>
      <c r="B58" s="51">
        <v>0</v>
      </c>
      <c r="C58" s="51">
        <v>2331.5</v>
      </c>
      <c r="D58" s="51">
        <v>0</v>
      </c>
      <c r="E58" s="51">
        <v>0</v>
      </c>
      <c r="F58" s="51">
        <v>0</v>
      </c>
      <c r="G58" s="51"/>
      <c r="H58" s="8" t="s">
        <v>158</v>
      </c>
    </row>
    <row r="59" spans="1:8" x14ac:dyDescent="0.2">
      <c r="A59" s="50" t="s">
        <v>182</v>
      </c>
      <c r="B59" s="51">
        <v>0</v>
      </c>
      <c r="C59" s="51">
        <v>0</v>
      </c>
      <c r="D59" s="51">
        <v>0</v>
      </c>
      <c r="E59" s="51">
        <v>0</v>
      </c>
      <c r="F59" s="51">
        <v>250</v>
      </c>
      <c r="G59" s="51"/>
    </row>
    <row r="60" spans="1:8" x14ac:dyDescent="0.2">
      <c r="A60" t="s">
        <v>92</v>
      </c>
      <c r="B60" s="51">
        <v>25</v>
      </c>
      <c r="C60" s="51">
        <v>25</v>
      </c>
      <c r="D60" s="51">
        <v>25</v>
      </c>
      <c r="E60" s="51">
        <v>25</v>
      </c>
      <c r="F60" s="51">
        <v>0</v>
      </c>
      <c r="G60" s="51"/>
      <c r="H60" s="8" t="s">
        <v>138</v>
      </c>
    </row>
    <row r="61" spans="1:8" x14ac:dyDescent="0.2">
      <c r="A61" s="3" t="s">
        <v>93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/>
    </row>
    <row r="62" spans="1:8" x14ac:dyDescent="0.2">
      <c r="A62" s="3" t="s">
        <v>94</v>
      </c>
      <c r="B62" s="51">
        <v>25</v>
      </c>
      <c r="C62" s="51">
        <v>25</v>
      </c>
      <c r="D62" s="51">
        <v>25</v>
      </c>
      <c r="E62" s="51">
        <v>25</v>
      </c>
      <c r="F62" s="51">
        <v>0</v>
      </c>
      <c r="G62" s="51"/>
      <c r="H62" s="8" t="s">
        <v>138</v>
      </c>
    </row>
    <row r="63" spans="1:8" x14ac:dyDescent="0.2">
      <c r="A63" t="s">
        <v>95</v>
      </c>
      <c r="B63" s="51">
        <v>20641.169999999998</v>
      </c>
      <c r="C63" s="51">
        <v>9503.39</v>
      </c>
      <c r="D63" s="51">
        <v>12955.26</v>
      </c>
      <c r="E63" s="51">
        <v>10095.379999999999</v>
      </c>
      <c r="F63" s="51">
        <v>11376.5</v>
      </c>
      <c r="G63" s="51"/>
    </row>
    <row r="64" spans="1:8" x14ac:dyDescent="0.2">
      <c r="A64" s="3" t="s">
        <v>99</v>
      </c>
      <c r="B64" s="51">
        <v>0</v>
      </c>
      <c r="C64" s="51">
        <v>0</v>
      </c>
      <c r="D64" s="51">
        <v>0</v>
      </c>
      <c r="E64" s="51">
        <v>23</v>
      </c>
      <c r="F64" s="51">
        <v>20</v>
      </c>
      <c r="G64" s="51"/>
      <c r="H64" s="8" t="s">
        <v>159</v>
      </c>
    </row>
    <row r="65" spans="1:8" x14ac:dyDescent="0.2">
      <c r="A65" s="3" t="s">
        <v>0</v>
      </c>
      <c r="B65" s="51">
        <v>1674.63</v>
      </c>
      <c r="C65" s="51">
        <v>616.08000000000004</v>
      </c>
      <c r="D65" s="51">
        <v>1031.33</v>
      </c>
      <c r="E65" s="51">
        <v>1041.71</v>
      </c>
      <c r="F65" s="51">
        <v>1248.5899999999999</v>
      </c>
      <c r="G65" s="51"/>
      <c r="H65" t="s">
        <v>123</v>
      </c>
    </row>
    <row r="66" spans="1:8" x14ac:dyDescent="0.2">
      <c r="A66" s="3" t="s">
        <v>96</v>
      </c>
      <c r="B66" s="51">
        <v>0</v>
      </c>
      <c r="C66" s="51">
        <v>260</v>
      </c>
      <c r="D66" s="51">
        <v>192</v>
      </c>
      <c r="E66" s="51">
        <v>196.48</v>
      </c>
      <c r="F66" s="51">
        <v>237.92</v>
      </c>
      <c r="G66" s="51"/>
      <c r="H66" t="s">
        <v>117</v>
      </c>
    </row>
    <row r="67" spans="1:8" x14ac:dyDescent="0.2">
      <c r="A67" s="49" t="s">
        <v>2</v>
      </c>
      <c r="B67" s="51">
        <v>2993.34</v>
      </c>
      <c r="C67" s="51">
        <v>186</v>
      </c>
      <c r="D67" s="51">
        <v>222</v>
      </c>
      <c r="E67" s="51">
        <v>184</v>
      </c>
      <c r="F67" s="51">
        <v>0</v>
      </c>
      <c r="G67" s="51"/>
      <c r="H67" t="s">
        <v>122</v>
      </c>
    </row>
    <row r="68" spans="1:8" x14ac:dyDescent="0.2">
      <c r="A68" s="3" t="s">
        <v>3</v>
      </c>
      <c r="B68" s="51">
        <v>3378</v>
      </c>
      <c r="C68" s="51">
        <v>0</v>
      </c>
      <c r="D68" s="51">
        <v>2084</v>
      </c>
      <c r="E68" s="51">
        <v>0</v>
      </c>
      <c r="F68" s="51">
        <v>2464</v>
      </c>
      <c r="G68" s="51"/>
      <c r="H68" t="s">
        <v>115</v>
      </c>
    </row>
    <row r="69" spans="1:8" x14ac:dyDescent="0.2">
      <c r="A69" s="49" t="s">
        <v>4</v>
      </c>
      <c r="B69" s="51">
        <v>0</v>
      </c>
      <c r="C69" s="51">
        <v>75</v>
      </c>
      <c r="D69" s="51">
        <v>0</v>
      </c>
      <c r="E69" s="51">
        <v>75</v>
      </c>
      <c r="F69" s="51">
        <v>0</v>
      </c>
      <c r="G69" s="51"/>
    </row>
    <row r="70" spans="1:8" x14ac:dyDescent="0.2">
      <c r="A70" s="49" t="s">
        <v>5</v>
      </c>
      <c r="B70" s="51">
        <v>883.08</v>
      </c>
      <c r="C70" s="51">
        <v>936.35</v>
      </c>
      <c r="D70" s="51">
        <v>467.66</v>
      </c>
      <c r="E70" s="51">
        <v>455.55</v>
      </c>
      <c r="F70" s="51">
        <v>185</v>
      </c>
      <c r="G70" s="51"/>
      <c r="H70" s="8" t="s">
        <v>181</v>
      </c>
    </row>
    <row r="71" spans="1:8" x14ac:dyDescent="0.2">
      <c r="A71" s="3" t="s">
        <v>6</v>
      </c>
      <c r="B71" s="51">
        <v>2000</v>
      </c>
      <c r="C71" s="51">
        <v>2000</v>
      </c>
      <c r="D71" s="51">
        <v>1307</v>
      </c>
      <c r="E71" s="51">
        <v>0</v>
      </c>
      <c r="F71" s="51">
        <v>0</v>
      </c>
      <c r="G71" s="51"/>
      <c r="H71" s="8" t="s">
        <v>160</v>
      </c>
    </row>
    <row r="72" spans="1:8" x14ac:dyDescent="0.2">
      <c r="A72" s="3" t="s">
        <v>97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/>
    </row>
    <row r="73" spans="1:8" x14ac:dyDescent="0.2">
      <c r="A73" s="3" t="s">
        <v>7</v>
      </c>
      <c r="B73" s="51">
        <v>0</v>
      </c>
      <c r="C73" s="51">
        <v>0</v>
      </c>
      <c r="D73" s="51">
        <v>246.47</v>
      </c>
      <c r="E73" s="51">
        <v>371.89</v>
      </c>
      <c r="F73" s="51">
        <v>0</v>
      </c>
      <c r="G73" s="51"/>
      <c r="H73" t="s">
        <v>120</v>
      </c>
    </row>
    <row r="74" spans="1:8" x14ac:dyDescent="0.2">
      <c r="A74" s="3" t="s">
        <v>12</v>
      </c>
      <c r="B74" s="51">
        <v>6097.25</v>
      </c>
      <c r="C74" s="51">
        <v>885.62</v>
      </c>
      <c r="D74" s="51">
        <v>2750</v>
      </c>
      <c r="E74" s="51">
        <v>3000</v>
      </c>
      <c r="F74" s="51">
        <v>2850</v>
      </c>
      <c r="G74" s="51"/>
      <c r="H74" s="8" t="s">
        <v>180</v>
      </c>
    </row>
    <row r="75" spans="1:8" x14ac:dyDescent="0.2">
      <c r="A75" s="3" t="s">
        <v>24</v>
      </c>
      <c r="B75" s="51">
        <v>150</v>
      </c>
      <c r="C75" s="51">
        <v>300</v>
      </c>
      <c r="D75" s="51">
        <v>150</v>
      </c>
      <c r="E75" s="51">
        <v>160</v>
      </c>
      <c r="F75" s="51">
        <v>0</v>
      </c>
      <c r="G75" s="51"/>
      <c r="H75" t="s">
        <v>118</v>
      </c>
    </row>
    <row r="76" spans="1:8" x14ac:dyDescent="0.2">
      <c r="A76" s="3" t="s">
        <v>13</v>
      </c>
      <c r="B76" s="51">
        <v>590.41999999999996</v>
      </c>
      <c r="C76" s="51">
        <v>378</v>
      </c>
      <c r="D76" s="51">
        <v>527.44000000000005</v>
      </c>
      <c r="E76" s="51">
        <v>570.74</v>
      </c>
      <c r="F76" s="51">
        <v>570.99</v>
      </c>
      <c r="G76" s="51"/>
      <c r="H76" t="s">
        <v>178</v>
      </c>
    </row>
    <row r="77" spans="1:8" x14ac:dyDescent="0.2">
      <c r="A77" s="3" t="s">
        <v>14</v>
      </c>
      <c r="B77" s="51">
        <v>74.45</v>
      </c>
      <c r="C77" s="51">
        <v>66.34</v>
      </c>
      <c r="D77" s="51">
        <v>177.36</v>
      </c>
      <c r="E77" s="51">
        <v>0</v>
      </c>
      <c r="F77" s="51">
        <v>0</v>
      </c>
      <c r="G77" s="51"/>
      <c r="H77" t="s">
        <v>116</v>
      </c>
    </row>
    <row r="78" spans="1:8" x14ac:dyDescent="0.2">
      <c r="A78" s="3" t="s">
        <v>15</v>
      </c>
      <c r="B78" s="51">
        <v>2800</v>
      </c>
      <c r="C78" s="51">
        <v>3800</v>
      </c>
      <c r="D78" s="51">
        <v>3800</v>
      </c>
      <c r="E78" s="51">
        <v>4017.01</v>
      </c>
      <c r="F78" s="51">
        <v>3800</v>
      </c>
      <c r="G78" s="51"/>
      <c r="H78" t="s">
        <v>114</v>
      </c>
    </row>
    <row r="79" spans="1:8" ht="13.5" thickBot="1" x14ac:dyDescent="0.25">
      <c r="A79" s="43" t="s">
        <v>98</v>
      </c>
      <c r="B79" s="44">
        <v>96583.49</v>
      </c>
      <c r="C79" s="44">
        <v>65674.460000000006</v>
      </c>
      <c r="D79" s="44">
        <v>68840.399999999994</v>
      </c>
      <c r="E79" s="44">
        <v>70867.11</v>
      </c>
      <c r="F79" s="44">
        <v>56031.75</v>
      </c>
      <c r="G79" s="44"/>
      <c r="H79" s="43"/>
    </row>
    <row r="80" spans="1:8" ht="13.5" thickTop="1" x14ac:dyDescent="0.2"/>
  </sheetData>
  <mergeCells count="1">
    <mergeCell ref="A1:H1"/>
  </mergeCells>
  <phoneticPr fontId="0" type="noConversion"/>
  <pageMargins left="0.25" right="0.25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workbookViewId="0">
      <selection activeCell="E27" sqref="E27"/>
    </sheetView>
  </sheetViews>
  <sheetFormatPr defaultRowHeight="12.75" x14ac:dyDescent="0.2"/>
  <cols>
    <col min="1" max="1" width="21.5703125" bestFit="1" customWidth="1"/>
    <col min="2" max="2" width="11" bestFit="1" customWidth="1"/>
    <col min="3" max="3" width="8.7109375" bestFit="1" customWidth="1"/>
    <col min="4" max="5" width="10.28515625" bestFit="1" customWidth="1"/>
    <col min="6" max="6" width="8.7109375" bestFit="1" customWidth="1"/>
    <col min="8" max="13" width="8.7109375" bestFit="1" customWidth="1"/>
    <col min="14" max="14" width="10.28515625" bestFit="1" customWidth="1"/>
  </cols>
  <sheetData>
    <row r="1" spans="1:13" ht="20.25" x14ac:dyDescent="0.3">
      <c r="A1" s="147" t="s">
        <v>173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3.5" thickBot="1" x14ac:dyDescent="0.25">
      <c r="A2" s="14"/>
      <c r="B2" s="15" t="s">
        <v>27</v>
      </c>
      <c r="C2" s="15" t="s">
        <v>165</v>
      </c>
      <c r="D2" s="15" t="s">
        <v>101</v>
      </c>
      <c r="E2" s="15" t="s">
        <v>166</v>
      </c>
      <c r="F2" s="15" t="s">
        <v>30</v>
      </c>
      <c r="G2" s="15" t="s">
        <v>161</v>
      </c>
      <c r="H2" s="15" t="s">
        <v>28</v>
      </c>
      <c r="I2" s="15" t="s">
        <v>162</v>
      </c>
      <c r="J2" s="15" t="s">
        <v>31</v>
      </c>
      <c r="K2" s="15" t="s">
        <v>29</v>
      </c>
      <c r="L2" s="15" t="s">
        <v>163</v>
      </c>
      <c r="M2" s="15" t="s">
        <v>164</v>
      </c>
    </row>
    <row r="3" spans="1:13" ht="13.5" thickTop="1" x14ac:dyDescent="0.2">
      <c r="A3" s="2" t="s">
        <v>169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x14ac:dyDescent="0.2">
      <c r="A4" s="59" t="s">
        <v>170</v>
      </c>
      <c r="B4" s="53">
        <v>23608.880000000001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">
      <c r="A5" s="60" t="s">
        <v>184</v>
      </c>
      <c r="B5" s="56">
        <v>1403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x14ac:dyDescent="0.2">
      <c r="A6" s="59" t="s">
        <v>16</v>
      </c>
      <c r="B6" s="53"/>
      <c r="C6" s="53"/>
      <c r="D6" s="53"/>
      <c r="E6" s="53"/>
      <c r="F6" s="53"/>
      <c r="G6" s="53"/>
      <c r="H6" s="53"/>
      <c r="I6" s="53"/>
      <c r="J6" s="53">
        <v>4000</v>
      </c>
      <c r="K6" s="53"/>
      <c r="L6" s="53"/>
      <c r="M6" s="53"/>
    </row>
    <row r="7" spans="1:13" x14ac:dyDescent="0.2">
      <c r="A7" s="60" t="s">
        <v>37</v>
      </c>
      <c r="B7" s="56"/>
      <c r="C7" s="56"/>
      <c r="D7" s="56">
        <v>2300</v>
      </c>
      <c r="E7" s="56"/>
      <c r="F7" s="56"/>
      <c r="G7" s="56"/>
      <c r="H7" s="56"/>
      <c r="I7" s="56"/>
      <c r="J7" s="56"/>
      <c r="K7" s="56"/>
      <c r="L7" s="56"/>
      <c r="M7" s="56"/>
    </row>
    <row r="8" spans="1:13" x14ac:dyDescent="0.2">
      <c r="A8" s="59" t="s">
        <v>33</v>
      </c>
      <c r="B8" s="53"/>
      <c r="C8" s="53"/>
      <c r="D8" s="53"/>
      <c r="E8" s="53"/>
      <c r="F8" s="53"/>
      <c r="G8" s="53"/>
      <c r="H8" s="53">
        <v>3000</v>
      </c>
      <c r="I8" s="53"/>
      <c r="J8" s="53"/>
      <c r="K8" s="53"/>
      <c r="L8" s="53"/>
      <c r="M8" s="53"/>
    </row>
    <row r="9" spans="1:13" x14ac:dyDescent="0.2">
      <c r="A9" s="60" t="s">
        <v>32</v>
      </c>
      <c r="B9" s="56"/>
      <c r="C9" s="56"/>
      <c r="D9" s="56">
        <v>13000</v>
      </c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59" t="s">
        <v>172</v>
      </c>
      <c r="B10" s="53">
        <v>19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  <c r="L10" s="53">
        <v>25</v>
      </c>
      <c r="M10" s="53">
        <v>25</v>
      </c>
    </row>
    <row r="11" spans="1:13" ht="13.5" thickBot="1" x14ac:dyDescent="0.25">
      <c r="A11" s="13" t="s">
        <v>167</v>
      </c>
      <c r="B11" s="54">
        <f t="shared" ref="B11:M11" si="0">SUM(B4:B10)</f>
        <v>25030.880000000001</v>
      </c>
      <c r="C11" s="54">
        <f t="shared" si="0"/>
        <v>25</v>
      </c>
      <c r="D11" s="54">
        <f t="shared" si="0"/>
        <v>15325</v>
      </c>
      <c r="E11" s="54">
        <f t="shared" si="0"/>
        <v>25</v>
      </c>
      <c r="F11" s="54">
        <f t="shared" si="0"/>
        <v>25</v>
      </c>
      <c r="G11" s="54">
        <f t="shared" si="0"/>
        <v>25</v>
      </c>
      <c r="H11" s="54">
        <f t="shared" si="0"/>
        <v>3025</v>
      </c>
      <c r="I11" s="54">
        <f t="shared" si="0"/>
        <v>25</v>
      </c>
      <c r="J11" s="54">
        <f t="shared" si="0"/>
        <v>4025</v>
      </c>
      <c r="K11" s="54">
        <f t="shared" si="0"/>
        <v>25</v>
      </c>
      <c r="L11" s="54">
        <f t="shared" si="0"/>
        <v>25</v>
      </c>
      <c r="M11" s="54">
        <f t="shared" si="0"/>
        <v>25</v>
      </c>
    </row>
    <row r="12" spans="1:13" ht="13.5" thickTop="1" x14ac:dyDescent="0.2">
      <c r="A12" s="2" t="s">
        <v>168</v>
      </c>
      <c r="B12" s="52"/>
      <c r="C12" s="52"/>
      <c r="D12" s="52"/>
      <c r="E12" s="52"/>
      <c r="F12" s="55"/>
      <c r="G12" s="52"/>
      <c r="H12" s="52"/>
      <c r="I12" s="52"/>
      <c r="J12" s="52"/>
      <c r="K12" s="52"/>
      <c r="L12" s="52"/>
      <c r="M12" s="52"/>
    </row>
    <row r="13" spans="1:13" x14ac:dyDescent="0.2">
      <c r="A13" s="57" t="s">
        <v>0</v>
      </c>
      <c r="B13" s="53">
        <v>2575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x14ac:dyDescent="0.2">
      <c r="A14" s="58" t="s">
        <v>2</v>
      </c>
      <c r="B14" s="52"/>
      <c r="C14" s="52"/>
      <c r="D14" s="52"/>
      <c r="E14" s="52"/>
      <c r="F14" s="52"/>
      <c r="G14" s="52"/>
      <c r="H14" s="56">
        <v>200</v>
      </c>
      <c r="I14" s="52"/>
      <c r="J14" s="52"/>
      <c r="K14" s="52"/>
      <c r="L14" s="52"/>
      <c r="M14" s="52"/>
    </row>
    <row r="15" spans="1:13" x14ac:dyDescent="0.2">
      <c r="A15" s="57" t="s">
        <v>121</v>
      </c>
      <c r="B15" s="53"/>
      <c r="C15" s="53"/>
      <c r="D15" s="53"/>
      <c r="E15" s="53"/>
      <c r="F15" s="53"/>
      <c r="G15" s="53"/>
      <c r="H15" s="53"/>
      <c r="I15" s="53"/>
      <c r="J15" s="53"/>
      <c r="K15" s="53">
        <v>700</v>
      </c>
      <c r="L15" s="53"/>
      <c r="M15" s="53"/>
    </row>
    <row r="16" spans="1:13" x14ac:dyDescent="0.2">
      <c r="A16" s="61" t="s">
        <v>12</v>
      </c>
      <c r="B16" s="56">
        <v>2850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x14ac:dyDescent="0.2">
      <c r="A17" s="57" t="s">
        <v>24</v>
      </c>
      <c r="B17" s="53"/>
      <c r="C17" s="53"/>
      <c r="D17" s="53"/>
      <c r="E17" s="53"/>
      <c r="F17" s="53">
        <v>160</v>
      </c>
      <c r="G17" s="53"/>
      <c r="H17" s="53"/>
      <c r="I17" s="53"/>
      <c r="J17" s="53"/>
      <c r="K17" s="53"/>
      <c r="L17" s="53"/>
      <c r="M17" s="53"/>
    </row>
    <row r="18" spans="1:13" x14ac:dyDescent="0.2">
      <c r="A18" s="61" t="s">
        <v>40</v>
      </c>
      <c r="B18" s="56"/>
      <c r="C18" s="56"/>
      <c r="D18" s="56"/>
      <c r="E18" s="56"/>
      <c r="F18" s="56">
        <v>250</v>
      </c>
      <c r="G18" s="56"/>
      <c r="H18" s="56"/>
      <c r="I18" s="56"/>
      <c r="J18" s="56"/>
      <c r="K18" s="56"/>
      <c r="L18" s="56"/>
      <c r="M18" s="56"/>
    </row>
    <row r="19" spans="1:13" x14ac:dyDescent="0.2">
      <c r="A19" s="57" t="s">
        <v>13</v>
      </c>
      <c r="B19" s="53"/>
      <c r="C19" s="53">
        <v>250</v>
      </c>
      <c r="D19" s="53"/>
      <c r="E19" s="53"/>
      <c r="F19" s="53"/>
      <c r="G19" s="53"/>
      <c r="H19" s="53">
        <v>750</v>
      </c>
      <c r="I19" s="53"/>
      <c r="J19" s="53"/>
      <c r="K19" s="53"/>
      <c r="L19" s="53"/>
      <c r="M19" s="53"/>
    </row>
    <row r="20" spans="1:13" x14ac:dyDescent="0.2">
      <c r="A20" s="61" t="s">
        <v>14</v>
      </c>
      <c r="B20" s="56"/>
      <c r="C20" s="56"/>
      <c r="D20" s="56"/>
      <c r="E20" s="56"/>
      <c r="F20" s="56"/>
      <c r="G20" s="56"/>
      <c r="H20" s="56"/>
      <c r="I20" s="56"/>
      <c r="J20" s="56">
        <v>100</v>
      </c>
      <c r="K20" s="56"/>
      <c r="L20" s="56"/>
      <c r="M20" s="56"/>
    </row>
    <row r="21" spans="1:13" x14ac:dyDescent="0.2">
      <c r="A21" s="57" t="s">
        <v>15</v>
      </c>
      <c r="B21" s="53"/>
      <c r="C21" s="53"/>
      <c r="D21" s="53"/>
      <c r="E21" s="53"/>
      <c r="F21" s="53">
        <v>4000</v>
      </c>
      <c r="G21" s="53"/>
      <c r="H21" s="53"/>
      <c r="I21" s="53"/>
      <c r="J21" s="53"/>
      <c r="K21" s="53"/>
      <c r="L21" s="53"/>
      <c r="M21" s="53"/>
    </row>
    <row r="22" spans="1:13" x14ac:dyDescent="0.2">
      <c r="A22" s="61" t="s">
        <v>16</v>
      </c>
      <c r="B22" s="56"/>
      <c r="C22" s="56"/>
      <c r="D22" s="56"/>
      <c r="E22" s="56"/>
      <c r="F22" s="56"/>
      <c r="G22" s="56"/>
      <c r="H22" s="56"/>
      <c r="I22" s="56"/>
      <c r="J22" s="56">
        <v>3000</v>
      </c>
      <c r="K22" s="56"/>
      <c r="L22" s="56"/>
      <c r="M22" s="56"/>
    </row>
    <row r="23" spans="1:13" x14ac:dyDescent="0.2">
      <c r="A23" s="57" t="s">
        <v>33</v>
      </c>
      <c r="B23" s="53"/>
      <c r="C23" s="53"/>
      <c r="D23" s="53"/>
      <c r="E23" s="53"/>
      <c r="F23" s="53"/>
      <c r="G23" s="53"/>
      <c r="H23" s="53">
        <v>3000</v>
      </c>
      <c r="I23" s="53"/>
      <c r="J23" s="53"/>
      <c r="K23" s="53"/>
      <c r="L23" s="53"/>
      <c r="M23" s="53"/>
    </row>
    <row r="24" spans="1:13" x14ac:dyDescent="0.2">
      <c r="A24" s="61" t="s">
        <v>37</v>
      </c>
      <c r="B24" s="56"/>
      <c r="C24" s="56"/>
      <c r="D24" s="56">
        <v>2300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" x14ac:dyDescent="0.2">
      <c r="A25" s="57" t="s">
        <v>32</v>
      </c>
      <c r="B25" s="53">
        <v>700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x14ac:dyDescent="0.2">
      <c r="A26" s="61" t="s">
        <v>42</v>
      </c>
      <c r="B26" s="56"/>
      <c r="C26" s="56"/>
      <c r="D26" s="56"/>
      <c r="E26" s="56"/>
      <c r="F26" s="56"/>
      <c r="G26" s="56"/>
      <c r="H26" s="56"/>
      <c r="I26" s="56"/>
      <c r="J26" s="56"/>
      <c r="K26" s="56">
        <v>400</v>
      </c>
      <c r="L26" s="56"/>
      <c r="M26" s="56"/>
    </row>
    <row r="27" spans="1:13" x14ac:dyDescent="0.2">
      <c r="A27" s="57" t="s">
        <v>3</v>
      </c>
      <c r="B27" s="53"/>
      <c r="C27" s="53"/>
      <c r="D27" s="53"/>
      <c r="E27" s="53"/>
      <c r="F27" s="53">
        <v>2500</v>
      </c>
      <c r="G27" s="53"/>
      <c r="H27" s="53"/>
      <c r="I27" s="53"/>
      <c r="J27" s="53"/>
      <c r="K27" s="53"/>
      <c r="L27" s="53"/>
      <c r="M27" s="53"/>
    </row>
    <row r="28" spans="1:13" x14ac:dyDescent="0.2">
      <c r="A28" s="60" t="s">
        <v>183</v>
      </c>
      <c r="B28" s="56">
        <v>1240</v>
      </c>
      <c r="C28" s="56"/>
      <c r="D28" s="56"/>
      <c r="E28" s="56"/>
      <c r="F28" s="56">
        <v>0</v>
      </c>
      <c r="G28" s="56"/>
      <c r="H28" s="56"/>
      <c r="I28" s="56"/>
      <c r="J28" s="56"/>
      <c r="K28" s="56"/>
      <c r="L28" s="56"/>
      <c r="M28" s="56"/>
    </row>
    <row r="29" spans="1:13" ht="13.5" thickBot="1" x14ac:dyDescent="0.25">
      <c r="A29" s="12" t="s">
        <v>167</v>
      </c>
      <c r="B29" s="54">
        <f>SUM(B13:B28)</f>
        <v>7365</v>
      </c>
      <c r="C29" s="54">
        <f t="shared" ref="C29:M29" si="1">SUM(C13:C28)</f>
        <v>250</v>
      </c>
      <c r="D29" s="54">
        <f t="shared" si="1"/>
        <v>2300</v>
      </c>
      <c r="E29" s="54">
        <f t="shared" si="1"/>
        <v>0</v>
      </c>
      <c r="F29" s="54">
        <f t="shared" si="1"/>
        <v>6910</v>
      </c>
      <c r="G29" s="54">
        <f t="shared" si="1"/>
        <v>0</v>
      </c>
      <c r="H29" s="54">
        <f t="shared" si="1"/>
        <v>3950</v>
      </c>
      <c r="I29" s="54">
        <f t="shared" si="1"/>
        <v>0</v>
      </c>
      <c r="J29" s="54">
        <f t="shared" si="1"/>
        <v>3100</v>
      </c>
      <c r="K29" s="54">
        <f t="shared" si="1"/>
        <v>1100</v>
      </c>
      <c r="L29" s="54">
        <f t="shared" si="1"/>
        <v>0</v>
      </c>
      <c r="M29" s="54">
        <f t="shared" si="1"/>
        <v>0</v>
      </c>
    </row>
    <row r="30" spans="1:13" ht="13.5" thickTop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ht="13.5" thickBot="1" x14ac:dyDescent="0.25">
      <c r="A31" s="12" t="s">
        <v>171</v>
      </c>
      <c r="B31" s="54">
        <f>B11-B29</f>
        <v>17665.88</v>
      </c>
      <c r="C31" s="54">
        <f t="shared" ref="C31:M31" si="2">B31+C11-C29</f>
        <v>17440.88</v>
      </c>
      <c r="D31" s="54">
        <f t="shared" si="2"/>
        <v>30465.88</v>
      </c>
      <c r="E31" s="54">
        <f t="shared" si="2"/>
        <v>30490.880000000001</v>
      </c>
      <c r="F31" s="54">
        <f t="shared" si="2"/>
        <v>23605.88</v>
      </c>
      <c r="G31" s="54">
        <f t="shared" si="2"/>
        <v>23630.880000000001</v>
      </c>
      <c r="H31" s="54">
        <f t="shared" si="2"/>
        <v>22705.88</v>
      </c>
      <c r="I31" s="54">
        <f t="shared" si="2"/>
        <v>22730.880000000001</v>
      </c>
      <c r="J31" s="54">
        <f t="shared" si="2"/>
        <v>23655.88</v>
      </c>
      <c r="K31" s="54">
        <f t="shared" si="2"/>
        <v>22580.880000000001</v>
      </c>
      <c r="L31" s="54">
        <f t="shared" si="2"/>
        <v>22605.88</v>
      </c>
      <c r="M31" s="54">
        <f t="shared" si="2"/>
        <v>22630.880000000001</v>
      </c>
    </row>
    <row r="32" spans="1:13" ht="13.5" thickTop="1" x14ac:dyDescent="0.2"/>
  </sheetData>
  <mergeCells count="1">
    <mergeCell ref="A1:M1"/>
  </mergeCells>
  <phoneticPr fontId="0" type="noConversion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8"/>
  <sheetViews>
    <sheetView topLeftCell="A56" zoomScale="70" zoomScaleNormal="70" workbookViewId="0">
      <selection activeCell="D79" sqref="D79"/>
    </sheetView>
  </sheetViews>
  <sheetFormatPr defaultRowHeight="12.75" x14ac:dyDescent="0.2"/>
  <cols>
    <col min="1" max="1" width="43" bestFit="1" customWidth="1"/>
    <col min="2" max="2" width="12.7109375" style="65" bestFit="1" customWidth="1"/>
    <col min="3" max="3" width="10.42578125" style="65" customWidth="1"/>
    <col min="4" max="4" width="10.28515625" style="65" customWidth="1"/>
    <col min="5" max="8" width="11.7109375" style="65" bestFit="1" customWidth="1"/>
    <col min="9" max="9" width="11.28515625" style="65" bestFit="1" customWidth="1"/>
    <col min="10" max="14" width="11.5703125" style="65" bestFit="1" customWidth="1"/>
    <col min="15" max="15" width="11.28515625" bestFit="1" customWidth="1"/>
  </cols>
  <sheetData>
    <row r="1" spans="1:15" x14ac:dyDescent="0.2">
      <c r="A1" t="s">
        <v>44</v>
      </c>
      <c r="B1" s="65" t="s">
        <v>185</v>
      </c>
      <c r="C1" s="65" t="s">
        <v>27</v>
      </c>
      <c r="D1" s="65" t="s">
        <v>165</v>
      </c>
      <c r="E1" s="65" t="s">
        <v>101</v>
      </c>
      <c r="F1" s="65" t="s">
        <v>166</v>
      </c>
      <c r="G1" s="65" t="s">
        <v>30</v>
      </c>
      <c r="H1" s="65" t="s">
        <v>161</v>
      </c>
      <c r="I1" s="65" t="s">
        <v>28</v>
      </c>
      <c r="J1" s="65" t="s">
        <v>162</v>
      </c>
      <c r="K1" s="65" t="s">
        <v>31</v>
      </c>
      <c r="L1" s="65" t="s">
        <v>29</v>
      </c>
      <c r="M1" s="65" t="s">
        <v>163</v>
      </c>
      <c r="N1" s="65" t="s">
        <v>164</v>
      </c>
    </row>
    <row r="2" spans="1:15" x14ac:dyDescent="0.2">
      <c r="A2" s="48" t="s">
        <v>186</v>
      </c>
      <c r="B2" s="82">
        <v>25000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67"/>
    </row>
    <row r="3" spans="1:15" x14ac:dyDescent="0.2">
      <c r="A3" s="8" t="s">
        <v>243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>
        <f>SUM(B4:N10)</f>
        <v>18200</v>
      </c>
    </row>
    <row r="4" spans="1:15" x14ac:dyDescent="0.2">
      <c r="A4" s="47" t="s">
        <v>83</v>
      </c>
      <c r="B4" s="81"/>
      <c r="C4" s="82"/>
      <c r="D4" s="82"/>
      <c r="E4" s="82">
        <v>1000</v>
      </c>
      <c r="F4" s="82"/>
      <c r="G4" s="82"/>
      <c r="H4" s="82"/>
      <c r="I4" s="82"/>
      <c r="J4" s="82"/>
      <c r="K4" s="82"/>
      <c r="L4" s="82"/>
      <c r="M4" s="82"/>
      <c r="N4" s="82"/>
      <c r="O4" s="67"/>
    </row>
    <row r="5" spans="1:15" x14ac:dyDescent="0.2">
      <c r="A5" s="3" t="s">
        <v>86</v>
      </c>
      <c r="B5" s="68"/>
      <c r="C5" s="66"/>
      <c r="D5" s="66"/>
      <c r="E5" s="66"/>
      <c r="F5" s="66"/>
      <c r="G5" s="66"/>
      <c r="H5" s="66"/>
      <c r="I5" s="66">
        <v>4500</v>
      </c>
      <c r="J5" s="66"/>
      <c r="K5" s="66"/>
      <c r="L5" s="66"/>
      <c r="M5" s="66"/>
      <c r="N5" s="66"/>
      <c r="O5" s="67"/>
    </row>
    <row r="6" spans="1:15" x14ac:dyDescent="0.2">
      <c r="A6" s="83" t="s">
        <v>33</v>
      </c>
      <c r="B6" s="81"/>
      <c r="C6" s="82"/>
      <c r="D6" s="82"/>
      <c r="E6" s="82"/>
      <c r="F6" s="82"/>
      <c r="G6" s="82"/>
      <c r="H6" s="82"/>
      <c r="I6" s="82">
        <v>3000</v>
      </c>
      <c r="J6" s="82"/>
      <c r="K6" s="82"/>
      <c r="L6" s="82"/>
      <c r="M6" s="82"/>
      <c r="N6" s="82"/>
      <c r="O6" s="67"/>
    </row>
    <row r="7" spans="1:15" x14ac:dyDescent="0.2">
      <c r="A7" s="3" t="s">
        <v>198</v>
      </c>
      <c r="B7" s="68"/>
      <c r="C7" s="66">
        <v>1400</v>
      </c>
      <c r="D7" s="66"/>
      <c r="E7" s="66"/>
      <c r="F7" s="66"/>
      <c r="G7" s="66"/>
      <c r="H7" s="66"/>
      <c r="J7" s="66"/>
      <c r="K7" s="66"/>
      <c r="L7" s="66"/>
      <c r="M7" s="66"/>
      <c r="N7" s="66"/>
      <c r="O7" s="67"/>
    </row>
    <row r="8" spans="1:15" x14ac:dyDescent="0.2">
      <c r="A8" s="47" t="s">
        <v>188</v>
      </c>
      <c r="B8" s="81"/>
      <c r="C8" s="82"/>
      <c r="D8" s="82"/>
      <c r="E8" s="82"/>
      <c r="F8" s="82"/>
      <c r="G8" s="82"/>
      <c r="H8" s="82"/>
      <c r="I8" s="82"/>
      <c r="J8" s="82"/>
      <c r="K8" s="82">
        <v>3000</v>
      </c>
      <c r="L8" s="82"/>
      <c r="M8" s="82"/>
      <c r="N8" s="82"/>
      <c r="O8" s="67"/>
    </row>
    <row r="9" spans="1:15" x14ac:dyDescent="0.2">
      <c r="A9" s="98" t="s">
        <v>187</v>
      </c>
      <c r="B9" s="87"/>
      <c r="C9" s="88"/>
      <c r="D9" s="88"/>
      <c r="E9" s="88">
        <v>2300</v>
      </c>
      <c r="F9" s="88"/>
      <c r="G9" s="88"/>
      <c r="H9" s="88"/>
      <c r="I9" s="88"/>
      <c r="J9" s="88"/>
      <c r="K9" s="88"/>
      <c r="L9" s="88"/>
      <c r="M9" s="88"/>
      <c r="N9" s="88"/>
      <c r="O9" s="67"/>
    </row>
    <row r="10" spans="1:15" x14ac:dyDescent="0.2">
      <c r="A10" s="47" t="s">
        <v>189</v>
      </c>
      <c r="B10" s="81"/>
      <c r="C10" s="82"/>
      <c r="D10" s="82"/>
      <c r="E10" s="82"/>
      <c r="F10" s="82"/>
      <c r="G10" s="82"/>
      <c r="H10" s="82"/>
      <c r="I10" s="82"/>
      <c r="J10" s="82"/>
      <c r="K10" s="82">
        <v>3000</v>
      </c>
      <c r="L10" s="82"/>
      <c r="M10" s="82"/>
      <c r="N10" s="82"/>
      <c r="O10" s="67"/>
    </row>
    <row r="11" spans="1:15" x14ac:dyDescent="0.2">
      <c r="A11" s="97" t="s">
        <v>244</v>
      </c>
      <c r="B11" s="68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>
        <f>SUM(B12:N13)</f>
        <v>13240</v>
      </c>
    </row>
    <row r="12" spans="1:15" x14ac:dyDescent="0.2">
      <c r="A12" s="47" t="s">
        <v>36</v>
      </c>
      <c r="B12" s="81"/>
      <c r="C12" s="82"/>
      <c r="D12" s="82"/>
      <c r="E12" s="82">
        <v>13000</v>
      </c>
      <c r="F12" s="82"/>
      <c r="G12" s="82"/>
      <c r="H12" s="82"/>
      <c r="I12" s="82"/>
      <c r="J12" s="82"/>
      <c r="K12" s="82"/>
      <c r="L12" s="82"/>
      <c r="M12" s="82"/>
      <c r="N12" s="82"/>
      <c r="O12" s="67"/>
    </row>
    <row r="13" spans="1:15" x14ac:dyDescent="0.2">
      <c r="A13" s="98" t="s">
        <v>199</v>
      </c>
      <c r="B13" s="87"/>
      <c r="C13" s="88">
        <v>20</v>
      </c>
      <c r="D13" s="88">
        <v>20</v>
      </c>
      <c r="E13" s="88">
        <v>20</v>
      </c>
      <c r="F13" s="88">
        <v>20</v>
      </c>
      <c r="G13" s="88">
        <v>20</v>
      </c>
      <c r="H13" s="88">
        <v>20</v>
      </c>
      <c r="I13" s="88">
        <v>20</v>
      </c>
      <c r="J13" s="88">
        <v>20</v>
      </c>
      <c r="K13" s="88">
        <v>20</v>
      </c>
      <c r="L13" s="88">
        <v>20</v>
      </c>
      <c r="M13" s="88">
        <v>20</v>
      </c>
      <c r="N13" s="88">
        <v>20</v>
      </c>
      <c r="O13" s="67"/>
    </row>
    <row r="14" spans="1:15" x14ac:dyDescent="0.2">
      <c r="O14" s="67">
        <f>SUM(C15:N15)</f>
        <v>31440</v>
      </c>
    </row>
    <row r="15" spans="1:15" s="13" customFormat="1" ht="13.5" thickBot="1" x14ac:dyDescent="0.25">
      <c r="A15" s="84" t="s">
        <v>190</v>
      </c>
      <c r="B15" s="85">
        <f t="shared" ref="B15:N15" si="0">SUM(B2:B13)</f>
        <v>25000</v>
      </c>
      <c r="C15" s="86">
        <f t="shared" si="0"/>
        <v>1420</v>
      </c>
      <c r="D15" s="86">
        <f t="shared" si="0"/>
        <v>20</v>
      </c>
      <c r="E15" s="86">
        <f t="shared" si="0"/>
        <v>16320</v>
      </c>
      <c r="F15" s="86">
        <f t="shared" si="0"/>
        <v>20</v>
      </c>
      <c r="G15" s="86">
        <f t="shared" si="0"/>
        <v>20</v>
      </c>
      <c r="H15" s="86">
        <f t="shared" si="0"/>
        <v>20</v>
      </c>
      <c r="I15" s="86">
        <f t="shared" si="0"/>
        <v>7520</v>
      </c>
      <c r="J15" s="86">
        <f t="shared" si="0"/>
        <v>20</v>
      </c>
      <c r="K15" s="86">
        <f t="shared" si="0"/>
        <v>6020</v>
      </c>
      <c r="L15" s="86">
        <f t="shared" si="0"/>
        <v>20</v>
      </c>
      <c r="M15" s="86">
        <f t="shared" si="0"/>
        <v>20</v>
      </c>
      <c r="N15" s="86">
        <f t="shared" si="0"/>
        <v>20</v>
      </c>
      <c r="O15" s="71">
        <f>SUM(B15:N15)</f>
        <v>56440</v>
      </c>
    </row>
    <row r="16" spans="1:15" ht="13.5" thickTop="1" x14ac:dyDescent="0.2">
      <c r="A16" s="58" t="s">
        <v>191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 x14ac:dyDescent="0.2">
      <c r="A17" s="97" t="s">
        <v>243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>
        <f>SUM(B18:N23)</f>
        <v>16800</v>
      </c>
    </row>
    <row r="18" spans="1:15" x14ac:dyDescent="0.2">
      <c r="A18" s="96" t="s">
        <v>83</v>
      </c>
      <c r="B18" s="82"/>
      <c r="C18" s="82"/>
      <c r="D18" s="82"/>
      <c r="E18" s="82">
        <v>1000</v>
      </c>
      <c r="F18" s="82"/>
      <c r="G18" s="82"/>
      <c r="H18" s="82"/>
      <c r="I18" s="82"/>
      <c r="J18" s="82"/>
      <c r="K18" s="82"/>
      <c r="L18" s="82"/>
      <c r="M18" s="82"/>
      <c r="N18" s="82"/>
      <c r="O18" s="67"/>
    </row>
    <row r="19" spans="1:15" x14ac:dyDescent="0.2">
      <c r="A19" s="50" t="s">
        <v>86</v>
      </c>
      <c r="B19" s="66"/>
      <c r="C19" s="66"/>
      <c r="D19" s="66"/>
      <c r="E19" s="66"/>
      <c r="F19" s="66"/>
      <c r="G19" s="66"/>
      <c r="H19" s="66"/>
      <c r="I19" s="66">
        <v>4500</v>
      </c>
      <c r="J19" s="66"/>
      <c r="K19" s="66"/>
      <c r="L19" s="66"/>
      <c r="M19" s="66"/>
      <c r="N19" s="66"/>
      <c r="O19" s="67"/>
    </row>
    <row r="20" spans="1:15" x14ac:dyDescent="0.2">
      <c r="A20" s="47" t="s">
        <v>33</v>
      </c>
      <c r="B20" s="81"/>
      <c r="C20" s="82"/>
      <c r="D20" s="82"/>
      <c r="E20" s="82"/>
      <c r="F20" s="82"/>
      <c r="G20" s="82"/>
      <c r="H20" s="82"/>
      <c r="I20" s="82">
        <v>3000</v>
      </c>
      <c r="J20" s="82"/>
      <c r="K20" s="82"/>
      <c r="L20" s="82"/>
      <c r="M20" s="82"/>
      <c r="N20" s="82"/>
      <c r="O20" s="67"/>
    </row>
    <row r="21" spans="1:15" x14ac:dyDescent="0.2">
      <c r="A21" s="99" t="s">
        <v>187</v>
      </c>
      <c r="B21" s="87"/>
      <c r="C21" s="88"/>
      <c r="D21" s="88"/>
      <c r="E21" s="88">
        <v>2300</v>
      </c>
      <c r="F21" s="88"/>
      <c r="G21" s="88"/>
      <c r="H21" s="88"/>
      <c r="I21" s="88"/>
      <c r="J21" s="88"/>
      <c r="K21" s="88"/>
      <c r="L21" s="88"/>
      <c r="M21" s="88"/>
      <c r="N21" s="88"/>
      <c r="O21" s="67"/>
    </row>
    <row r="22" spans="1:15" x14ac:dyDescent="0.2">
      <c r="A22" s="96" t="s">
        <v>188</v>
      </c>
      <c r="B22" s="81"/>
      <c r="C22" s="82">
        <v>3000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67"/>
    </row>
    <row r="23" spans="1:15" x14ac:dyDescent="0.2">
      <c r="A23" s="3" t="s">
        <v>16</v>
      </c>
      <c r="B23" s="68"/>
      <c r="C23" s="66"/>
      <c r="D23" s="66"/>
      <c r="E23" s="66"/>
      <c r="F23" s="66"/>
      <c r="G23" s="66"/>
      <c r="H23" s="66"/>
      <c r="I23" s="66"/>
      <c r="J23" s="66"/>
      <c r="K23" s="66">
        <v>3000</v>
      </c>
      <c r="L23" s="66"/>
      <c r="M23" s="66"/>
      <c r="N23" s="66"/>
      <c r="O23" s="67"/>
    </row>
    <row r="24" spans="1:15" x14ac:dyDescent="0.2">
      <c r="A24" s="59" t="s">
        <v>95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67">
        <f>SUM(B25:N37)</f>
        <v>17895</v>
      </c>
    </row>
    <row r="25" spans="1:15" x14ac:dyDescent="0.2">
      <c r="A25" s="3" t="s">
        <v>42</v>
      </c>
      <c r="B25" s="68"/>
      <c r="C25" s="66">
        <v>30</v>
      </c>
      <c r="D25" s="66">
        <v>30</v>
      </c>
      <c r="E25" s="66">
        <v>30</v>
      </c>
      <c r="F25" s="66">
        <v>30</v>
      </c>
      <c r="G25" s="66">
        <v>30</v>
      </c>
      <c r="H25" s="66">
        <v>30</v>
      </c>
      <c r="I25" s="66">
        <v>30</v>
      </c>
      <c r="J25" s="66">
        <v>30</v>
      </c>
      <c r="K25" s="66">
        <v>30</v>
      </c>
      <c r="L25" s="66">
        <v>30</v>
      </c>
      <c r="M25" s="66">
        <v>30</v>
      </c>
      <c r="N25" s="66">
        <v>30</v>
      </c>
      <c r="O25" s="67"/>
    </row>
    <row r="26" spans="1:15" x14ac:dyDescent="0.2">
      <c r="A26" s="96" t="s">
        <v>198</v>
      </c>
      <c r="B26" s="81"/>
      <c r="C26" s="82">
        <v>1400</v>
      </c>
      <c r="D26" s="82"/>
      <c r="E26" s="82"/>
      <c r="F26" s="82"/>
      <c r="G26" s="82"/>
      <c r="H26" s="82"/>
      <c r="I26" s="82">
        <v>2150</v>
      </c>
      <c r="J26" s="82"/>
      <c r="K26" s="82"/>
      <c r="L26" s="82"/>
      <c r="M26" s="82"/>
      <c r="N26" s="82"/>
      <c r="O26" s="67"/>
    </row>
    <row r="27" spans="1:15" x14ac:dyDescent="0.2">
      <c r="A27" s="98" t="s">
        <v>0</v>
      </c>
      <c r="B27" s="88"/>
      <c r="C27" s="88">
        <v>1575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67"/>
    </row>
    <row r="28" spans="1:15" x14ac:dyDescent="0.2">
      <c r="A28" s="47" t="s">
        <v>40</v>
      </c>
      <c r="B28" s="81"/>
      <c r="C28" s="82"/>
      <c r="D28" s="82"/>
      <c r="E28" s="82"/>
      <c r="F28" s="82"/>
      <c r="G28" s="82">
        <v>250</v>
      </c>
      <c r="H28" s="82"/>
      <c r="I28" s="82"/>
      <c r="J28" s="82"/>
      <c r="K28" s="82"/>
      <c r="L28" s="82"/>
      <c r="M28" s="82"/>
      <c r="N28" s="82"/>
      <c r="O28" s="67"/>
    </row>
    <row r="29" spans="1:15" x14ac:dyDescent="0.2">
      <c r="A29" s="98" t="s">
        <v>2</v>
      </c>
      <c r="B29" s="88"/>
      <c r="C29" s="88"/>
      <c r="D29" s="88"/>
      <c r="E29" s="88"/>
      <c r="F29" s="88"/>
      <c r="G29" s="88"/>
      <c r="H29" s="88"/>
      <c r="I29" s="88">
        <v>200</v>
      </c>
      <c r="J29" s="88"/>
      <c r="K29" s="88"/>
      <c r="L29" s="88"/>
      <c r="M29" s="88"/>
      <c r="N29" s="88"/>
      <c r="O29" s="67"/>
    </row>
    <row r="30" spans="1:15" x14ac:dyDescent="0.2">
      <c r="A30" s="47" t="s">
        <v>3</v>
      </c>
      <c r="B30" s="81"/>
      <c r="C30" s="82"/>
      <c r="D30" s="82"/>
      <c r="E30" s="82"/>
      <c r="F30" s="82">
        <v>2500</v>
      </c>
      <c r="G30" s="82"/>
      <c r="H30" s="82"/>
      <c r="I30" s="82"/>
      <c r="J30" s="82"/>
      <c r="K30" s="82"/>
      <c r="L30" s="82"/>
      <c r="M30" s="82"/>
      <c r="N30" s="82"/>
      <c r="O30" s="67"/>
    </row>
    <row r="31" spans="1:15" x14ac:dyDescent="0.2">
      <c r="A31" s="98" t="s">
        <v>32</v>
      </c>
      <c r="B31" s="87"/>
      <c r="C31" s="88">
        <v>650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67"/>
    </row>
    <row r="32" spans="1:15" x14ac:dyDescent="0.2">
      <c r="A32" s="47" t="s">
        <v>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>
        <v>700</v>
      </c>
      <c r="M32" s="82"/>
      <c r="N32" s="82"/>
      <c r="O32" s="67"/>
    </row>
    <row r="33" spans="1:15" x14ac:dyDescent="0.2">
      <c r="A33" s="98" t="s">
        <v>12</v>
      </c>
      <c r="B33" s="88"/>
      <c r="C33" s="88">
        <v>2850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67"/>
    </row>
    <row r="34" spans="1:15" x14ac:dyDescent="0.2">
      <c r="A34" s="47" t="s">
        <v>24</v>
      </c>
      <c r="B34" s="81"/>
      <c r="C34" s="82"/>
      <c r="D34" s="82"/>
      <c r="E34" s="82"/>
      <c r="F34" s="82"/>
      <c r="G34" s="82">
        <v>160</v>
      </c>
      <c r="H34" s="82"/>
      <c r="I34" s="82"/>
      <c r="J34" s="82"/>
      <c r="K34" s="82"/>
      <c r="L34" s="82"/>
      <c r="M34" s="82"/>
      <c r="N34" s="82"/>
      <c r="O34" s="67"/>
    </row>
    <row r="35" spans="1:15" x14ac:dyDescent="0.2">
      <c r="A35" s="98" t="s">
        <v>13</v>
      </c>
      <c r="B35" s="87"/>
      <c r="C35" s="88"/>
      <c r="D35" s="88">
        <v>250</v>
      </c>
      <c r="E35" s="88"/>
      <c r="F35" s="88"/>
      <c r="G35" s="88"/>
      <c r="H35" s="88"/>
      <c r="I35" s="88">
        <v>750</v>
      </c>
      <c r="J35" s="88"/>
      <c r="K35" s="88"/>
      <c r="L35" s="88"/>
      <c r="M35" s="88"/>
      <c r="N35" s="88"/>
      <c r="O35" s="67"/>
    </row>
    <row r="36" spans="1:15" x14ac:dyDescent="0.2">
      <c r="A36" s="47" t="s">
        <v>14</v>
      </c>
      <c r="B36" s="81"/>
      <c r="C36" s="82"/>
      <c r="D36" s="82"/>
      <c r="E36" s="82"/>
      <c r="F36" s="82"/>
      <c r="G36" s="82"/>
      <c r="H36" s="82"/>
      <c r="I36" s="82"/>
      <c r="J36" s="82"/>
      <c r="K36" s="82">
        <v>100</v>
      </c>
      <c r="L36" s="82"/>
      <c r="M36" s="82"/>
      <c r="N36" s="82"/>
      <c r="O36" s="67"/>
    </row>
    <row r="37" spans="1:15" x14ac:dyDescent="0.2">
      <c r="A37" s="98" t="s">
        <v>15</v>
      </c>
      <c r="B37" s="87"/>
      <c r="C37" s="88"/>
      <c r="D37" s="88"/>
      <c r="E37" s="88"/>
      <c r="F37" s="88">
        <v>4000</v>
      </c>
      <c r="G37" s="88"/>
      <c r="H37" s="88"/>
      <c r="I37" s="88"/>
      <c r="J37" s="88"/>
      <c r="K37" s="88"/>
      <c r="L37" s="88"/>
      <c r="M37" s="88"/>
      <c r="N37" s="88"/>
      <c r="O37" s="67"/>
    </row>
    <row r="38" spans="1:15" x14ac:dyDescent="0.2">
      <c r="O38" s="67"/>
    </row>
    <row r="39" spans="1:15" s="13" customFormat="1" ht="13.5" thickBot="1" x14ac:dyDescent="0.25">
      <c r="A39" s="84" t="s">
        <v>192</v>
      </c>
      <c r="B39" s="85"/>
      <c r="C39" s="86">
        <f>SUM(C18:C37)</f>
        <v>9505</v>
      </c>
      <c r="D39" s="86">
        <f>SUM(D18:D37)</f>
        <v>280</v>
      </c>
      <c r="E39" s="86">
        <f>SUM(E18:E37)</f>
        <v>3330</v>
      </c>
      <c r="F39" s="86">
        <f>SUM(F18:F37)</f>
        <v>6530</v>
      </c>
      <c r="G39" s="86">
        <f t="shared" ref="G39:N39" si="1">SUM(G18:G37)</f>
        <v>440</v>
      </c>
      <c r="H39" s="86">
        <f t="shared" si="1"/>
        <v>30</v>
      </c>
      <c r="I39" s="86">
        <f t="shared" si="1"/>
        <v>10630</v>
      </c>
      <c r="J39" s="86">
        <f t="shared" si="1"/>
        <v>30</v>
      </c>
      <c r="K39" s="86">
        <f t="shared" si="1"/>
        <v>3130</v>
      </c>
      <c r="L39" s="86">
        <f t="shared" si="1"/>
        <v>730</v>
      </c>
      <c r="M39" s="86">
        <f t="shared" si="1"/>
        <v>30</v>
      </c>
      <c r="N39" s="86">
        <f t="shared" si="1"/>
        <v>30</v>
      </c>
      <c r="O39" s="71">
        <f>SUM(C39:N39)</f>
        <v>34695</v>
      </c>
    </row>
    <row r="40" spans="1:15" s="77" customFormat="1" ht="16.5" thickTop="1" thickBot="1" x14ac:dyDescent="0.3">
      <c r="A40" s="72" t="s">
        <v>193</v>
      </c>
      <c r="B40" s="73"/>
      <c r="C40" s="74">
        <f>(B2+C15)-C39</f>
        <v>16915</v>
      </c>
      <c r="D40" s="75">
        <f t="shared" ref="D40:N40" si="2">SUM(C40+D15-D39)</f>
        <v>16655</v>
      </c>
      <c r="E40" s="75">
        <f t="shared" si="2"/>
        <v>29645</v>
      </c>
      <c r="F40" s="75">
        <f t="shared" si="2"/>
        <v>23135</v>
      </c>
      <c r="G40" s="75">
        <f t="shared" si="2"/>
        <v>22715</v>
      </c>
      <c r="H40" s="75">
        <f t="shared" si="2"/>
        <v>22705</v>
      </c>
      <c r="I40" s="75">
        <f t="shared" si="2"/>
        <v>19595</v>
      </c>
      <c r="J40" s="75">
        <f t="shared" si="2"/>
        <v>19585</v>
      </c>
      <c r="K40" s="75">
        <f t="shared" si="2"/>
        <v>22475</v>
      </c>
      <c r="L40" s="75">
        <f t="shared" si="2"/>
        <v>21765</v>
      </c>
      <c r="M40" s="75">
        <f t="shared" si="2"/>
        <v>21755</v>
      </c>
      <c r="N40" s="75">
        <f t="shared" si="2"/>
        <v>21745</v>
      </c>
      <c r="O40" s="76"/>
    </row>
    <row r="41" spans="1:15" ht="13.5" thickTop="1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</row>
    <row r="42" spans="1:15" x14ac:dyDescent="0.2">
      <c r="A42" t="s">
        <v>44</v>
      </c>
      <c r="B42" s="65" t="s">
        <v>185</v>
      </c>
      <c r="C42" s="65" t="s">
        <v>27</v>
      </c>
      <c r="D42" s="65" t="s">
        <v>165</v>
      </c>
      <c r="E42" s="65" t="s">
        <v>101</v>
      </c>
      <c r="F42" s="65" t="s">
        <v>166</v>
      </c>
      <c r="G42" s="65" t="s">
        <v>30</v>
      </c>
      <c r="H42" s="65" t="s">
        <v>161</v>
      </c>
      <c r="I42" s="65" t="s">
        <v>28</v>
      </c>
      <c r="J42" s="65" t="s">
        <v>162</v>
      </c>
      <c r="K42" s="65" t="s">
        <v>31</v>
      </c>
      <c r="L42" s="65" t="s">
        <v>29</v>
      </c>
      <c r="M42" s="65" t="s">
        <v>163</v>
      </c>
      <c r="N42" s="65" t="s">
        <v>164</v>
      </c>
      <c r="O42" s="67"/>
    </row>
    <row r="43" spans="1:15" x14ac:dyDescent="0.2">
      <c r="A43" t="s">
        <v>194</v>
      </c>
      <c r="B43" s="66">
        <v>23608.880000000001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  <row r="44" spans="1:15" x14ac:dyDescent="0.2">
      <c r="A44" s="8" t="s">
        <v>243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>
        <f>SUM(B45:N52)</f>
        <v>21242.760000000002</v>
      </c>
    </row>
    <row r="45" spans="1:15" x14ac:dyDescent="0.2">
      <c r="A45" s="47" t="s">
        <v>83</v>
      </c>
      <c r="B45" s="81"/>
      <c r="C45" s="82"/>
      <c r="D45" s="82"/>
      <c r="E45" s="82">
        <v>960</v>
      </c>
      <c r="F45" s="82">
        <v>744</v>
      </c>
      <c r="G45" s="82"/>
      <c r="H45" s="82"/>
      <c r="I45" s="82"/>
      <c r="J45" s="82"/>
      <c r="K45" s="82"/>
      <c r="L45" s="82"/>
      <c r="M45" s="82"/>
      <c r="N45" s="82"/>
      <c r="O45" s="67"/>
    </row>
    <row r="46" spans="1:15" x14ac:dyDescent="0.2">
      <c r="A46" s="98" t="s">
        <v>237</v>
      </c>
      <c r="B46" s="87"/>
      <c r="C46" s="88"/>
      <c r="D46" s="88"/>
      <c r="E46" s="88"/>
      <c r="F46" s="88"/>
      <c r="G46" s="88"/>
      <c r="H46" s="88"/>
      <c r="I46" s="88"/>
      <c r="J46" s="88">
        <v>700.3</v>
      </c>
      <c r="K46" s="88"/>
      <c r="L46" s="88"/>
      <c r="M46" s="88"/>
      <c r="N46" s="88"/>
      <c r="O46" s="67"/>
    </row>
    <row r="47" spans="1:15" x14ac:dyDescent="0.2">
      <c r="A47" s="47" t="s">
        <v>86</v>
      </c>
      <c r="B47" s="81"/>
      <c r="C47" s="82"/>
      <c r="D47" s="82"/>
      <c r="E47" s="82"/>
      <c r="F47" s="82"/>
      <c r="G47" s="82"/>
      <c r="H47" s="82"/>
      <c r="I47" s="82">
        <v>4543.3599999999997</v>
      </c>
      <c r="J47" s="82"/>
      <c r="K47" s="82"/>
      <c r="L47" s="82"/>
      <c r="M47" s="82"/>
      <c r="N47" s="82"/>
      <c r="O47" s="67"/>
    </row>
    <row r="48" spans="1:15" x14ac:dyDescent="0.2">
      <c r="A48" s="100" t="s">
        <v>33</v>
      </c>
      <c r="B48" s="87"/>
      <c r="C48" s="88"/>
      <c r="D48" s="88"/>
      <c r="E48" s="88"/>
      <c r="F48" s="88"/>
      <c r="G48" s="88"/>
      <c r="H48" s="88"/>
      <c r="I48" s="88">
        <v>4643.2</v>
      </c>
      <c r="J48" s="88">
        <v>402</v>
      </c>
      <c r="K48" s="88"/>
      <c r="L48" s="88"/>
      <c r="M48" s="88"/>
      <c r="N48" s="88"/>
      <c r="O48" s="67"/>
    </row>
    <row r="49" spans="1:15" x14ac:dyDescent="0.2">
      <c r="A49" s="83" t="s">
        <v>200</v>
      </c>
      <c r="B49" s="81"/>
      <c r="C49" s="82">
        <v>1403.25</v>
      </c>
      <c r="D49" s="82">
        <v>86.5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7"/>
    </row>
    <row r="50" spans="1:15" x14ac:dyDescent="0.2">
      <c r="A50" s="98" t="s">
        <v>187</v>
      </c>
      <c r="B50" s="87"/>
      <c r="C50" s="88"/>
      <c r="D50" s="88">
        <v>1760.15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67"/>
    </row>
    <row r="51" spans="1:15" x14ac:dyDescent="0.2">
      <c r="A51" s="47" t="s">
        <v>188</v>
      </c>
      <c r="B51" s="81"/>
      <c r="C51" s="82"/>
      <c r="D51" s="82"/>
      <c r="E51" s="82"/>
      <c r="F51" s="82"/>
      <c r="G51" s="82"/>
      <c r="H51" s="82"/>
      <c r="I51" s="82"/>
      <c r="J51" s="82"/>
      <c r="K51" s="101">
        <v>3000</v>
      </c>
      <c r="L51" s="82"/>
      <c r="M51" s="82"/>
      <c r="N51" s="82"/>
      <c r="O51" s="67"/>
    </row>
    <row r="52" spans="1:15" x14ac:dyDescent="0.2">
      <c r="A52" s="98" t="s">
        <v>189</v>
      </c>
      <c r="B52" s="87"/>
      <c r="C52" s="88"/>
      <c r="D52" s="88"/>
      <c r="E52" s="88"/>
      <c r="F52" s="88"/>
      <c r="G52" s="88"/>
      <c r="H52" s="88"/>
      <c r="I52" s="88"/>
      <c r="J52" s="88"/>
      <c r="K52" s="102">
        <v>3000</v>
      </c>
      <c r="L52" s="88"/>
      <c r="M52" s="88"/>
      <c r="N52" s="88"/>
      <c r="O52" s="67"/>
    </row>
    <row r="53" spans="1:15" x14ac:dyDescent="0.2">
      <c r="A53" s="59" t="s">
        <v>244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67">
        <f>SUM(B54:N56)</f>
        <v>13398.790000000005</v>
      </c>
    </row>
    <row r="54" spans="1:15" x14ac:dyDescent="0.2">
      <c r="A54" s="98" t="s">
        <v>195</v>
      </c>
      <c r="B54" s="87"/>
      <c r="C54" s="88"/>
      <c r="D54" s="88"/>
      <c r="E54" s="88">
        <v>23.3</v>
      </c>
      <c r="F54" s="88"/>
      <c r="G54" s="88">
        <v>64.23</v>
      </c>
      <c r="H54" s="88"/>
      <c r="I54" s="88"/>
      <c r="J54" s="88">
        <v>154.80000000000001</v>
      </c>
      <c r="K54" s="88"/>
      <c r="L54" s="88"/>
      <c r="M54" s="88"/>
      <c r="N54" s="88"/>
      <c r="O54" s="67"/>
    </row>
    <row r="55" spans="1:15" x14ac:dyDescent="0.2">
      <c r="A55" s="47" t="s">
        <v>36</v>
      </c>
      <c r="B55" s="81"/>
      <c r="C55" s="82">
        <v>102.86</v>
      </c>
      <c r="D55" s="82"/>
      <c r="E55" s="82">
        <v>12967.67</v>
      </c>
      <c r="F55" s="82"/>
      <c r="G55" s="82"/>
      <c r="H55" s="82"/>
      <c r="I55" s="82"/>
      <c r="J55" s="82"/>
      <c r="K55" s="82"/>
      <c r="L55" s="82"/>
      <c r="M55" s="82"/>
      <c r="N55" s="82"/>
      <c r="O55" s="67"/>
    </row>
    <row r="56" spans="1:15" x14ac:dyDescent="0.2">
      <c r="A56" s="98" t="s">
        <v>199</v>
      </c>
      <c r="B56" s="87"/>
      <c r="C56" s="88">
        <v>18.53</v>
      </c>
      <c r="D56" s="88">
        <v>16.78</v>
      </c>
      <c r="E56" s="88">
        <v>14.04</v>
      </c>
      <c r="F56" s="88">
        <v>14.62</v>
      </c>
      <c r="G56" s="88">
        <v>8.24</v>
      </c>
      <c r="H56" s="88">
        <v>7.45</v>
      </c>
      <c r="I56" s="88">
        <v>3.2</v>
      </c>
      <c r="J56" s="88">
        <v>3.07</v>
      </c>
      <c r="K56" s="88"/>
      <c r="L56" s="88"/>
      <c r="M56" s="88"/>
      <c r="N56" s="88"/>
      <c r="O56" s="67"/>
    </row>
    <row r="57" spans="1:15" s="14" customFormat="1" ht="13.5" thickBot="1" x14ac:dyDescent="0.25">
      <c r="A57" s="12" t="s">
        <v>196</v>
      </c>
      <c r="B57" s="69">
        <f t="shared" ref="B57:N57" si="3">SUM(B43:B56)</f>
        <v>23608.880000000001</v>
      </c>
      <c r="C57" s="70">
        <f t="shared" si="3"/>
        <v>1524.6399999999999</v>
      </c>
      <c r="D57" s="70">
        <f t="shared" si="3"/>
        <v>1863.43</v>
      </c>
      <c r="E57" s="70">
        <f t="shared" si="3"/>
        <v>13965.01</v>
      </c>
      <c r="F57" s="70">
        <f t="shared" si="3"/>
        <v>758.62</v>
      </c>
      <c r="G57" s="70">
        <f t="shared" si="3"/>
        <v>72.47</v>
      </c>
      <c r="H57" s="70">
        <f t="shared" si="3"/>
        <v>7.45</v>
      </c>
      <c r="I57" s="70">
        <f t="shared" si="3"/>
        <v>9189.76</v>
      </c>
      <c r="J57" s="70">
        <f t="shared" si="3"/>
        <v>1260.1699999999998</v>
      </c>
      <c r="K57" s="70">
        <f t="shared" si="3"/>
        <v>6000</v>
      </c>
      <c r="L57" s="70">
        <f t="shared" si="3"/>
        <v>0</v>
      </c>
      <c r="M57" s="70">
        <f t="shared" si="3"/>
        <v>0</v>
      </c>
      <c r="N57" s="70">
        <f t="shared" si="3"/>
        <v>0</v>
      </c>
      <c r="O57" s="71">
        <f>SUM(B57:N57)</f>
        <v>58250.43</v>
      </c>
    </row>
    <row r="58" spans="1:15" ht="13.5" thickTop="1" x14ac:dyDescent="0.2">
      <c r="A58" s="58" t="s">
        <v>197</v>
      </c>
      <c r="B58" s="6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1:15" x14ac:dyDescent="0.2">
      <c r="A59" s="97" t="s">
        <v>243</v>
      </c>
      <c r="B59" s="68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7">
        <f>SUM(B60:N66)</f>
        <v>17877.22</v>
      </c>
    </row>
    <row r="60" spans="1:15" x14ac:dyDescent="0.2">
      <c r="A60" s="57" t="s">
        <v>206</v>
      </c>
      <c r="B60" s="81"/>
      <c r="C60" s="82"/>
      <c r="D60" s="82"/>
      <c r="E60" s="82">
        <v>960</v>
      </c>
      <c r="F60" s="82">
        <v>744</v>
      </c>
      <c r="G60" s="82"/>
      <c r="H60" s="82"/>
      <c r="I60" s="82"/>
      <c r="J60" s="82"/>
      <c r="K60" s="82"/>
      <c r="L60" s="82"/>
      <c r="M60" s="82"/>
      <c r="N60" s="82"/>
      <c r="O60" s="67"/>
    </row>
    <row r="61" spans="1:15" x14ac:dyDescent="0.2">
      <c r="A61" s="98" t="s">
        <v>237</v>
      </c>
      <c r="B61" s="87"/>
      <c r="C61" s="88"/>
      <c r="D61" s="88"/>
      <c r="E61" s="88"/>
      <c r="F61" s="88"/>
      <c r="G61" s="88"/>
      <c r="H61" s="88"/>
      <c r="I61" s="88"/>
      <c r="J61" s="88">
        <v>700.3</v>
      </c>
      <c r="K61" s="88"/>
      <c r="L61" s="88"/>
      <c r="M61" s="88"/>
      <c r="N61" s="88"/>
      <c r="O61" s="67"/>
    </row>
    <row r="62" spans="1:15" x14ac:dyDescent="0.2">
      <c r="A62" s="47" t="s">
        <v>86</v>
      </c>
      <c r="B62" s="81"/>
      <c r="C62" s="82"/>
      <c r="D62" s="82"/>
      <c r="E62" s="82"/>
      <c r="F62" s="82"/>
      <c r="G62" s="82"/>
      <c r="H62" s="82"/>
      <c r="I62" s="82">
        <v>4543.3599999999997</v>
      </c>
      <c r="J62" s="82"/>
      <c r="K62" s="82"/>
      <c r="L62" s="82"/>
      <c r="M62" s="82"/>
      <c r="N62" s="82"/>
      <c r="O62" s="67"/>
    </row>
    <row r="63" spans="1:15" x14ac:dyDescent="0.2">
      <c r="A63" s="98" t="s">
        <v>33</v>
      </c>
      <c r="B63" s="87"/>
      <c r="C63" s="88"/>
      <c r="D63" s="88"/>
      <c r="E63" s="88"/>
      <c r="F63" s="88"/>
      <c r="G63" s="88"/>
      <c r="H63" s="88"/>
      <c r="I63" s="88">
        <v>2402.2600000000002</v>
      </c>
      <c r="J63" s="88">
        <v>60</v>
      </c>
      <c r="K63" s="88"/>
      <c r="L63" s="88"/>
      <c r="M63" s="88"/>
      <c r="N63" s="88"/>
      <c r="O63" s="67"/>
    </row>
    <row r="64" spans="1:15" x14ac:dyDescent="0.2">
      <c r="A64" s="96" t="s">
        <v>246</v>
      </c>
      <c r="B64" s="81"/>
      <c r="C64" s="82">
        <v>840.85</v>
      </c>
      <c r="D64" s="82">
        <v>157.27000000000001</v>
      </c>
      <c r="E64" s="82"/>
      <c r="F64" s="82"/>
      <c r="G64" s="82"/>
      <c r="H64" s="110"/>
      <c r="I64" s="110"/>
      <c r="J64" s="82"/>
      <c r="K64" s="82"/>
      <c r="L64" s="82"/>
      <c r="M64" s="82"/>
      <c r="N64" s="82"/>
      <c r="O64" s="67"/>
    </row>
    <row r="65" spans="1:15" x14ac:dyDescent="0.2">
      <c r="A65" s="99" t="s">
        <v>187</v>
      </c>
      <c r="B65" s="87"/>
      <c r="C65" s="88"/>
      <c r="D65" s="88">
        <v>1440.6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67"/>
    </row>
    <row r="66" spans="1:15" x14ac:dyDescent="0.2">
      <c r="A66" s="47" t="s">
        <v>188</v>
      </c>
      <c r="B66" s="81"/>
      <c r="C66" s="82"/>
      <c r="D66" s="82"/>
      <c r="E66" s="82">
        <v>3028.58</v>
      </c>
      <c r="F66" s="82"/>
      <c r="G66" s="82"/>
      <c r="H66" s="82"/>
      <c r="I66" s="82"/>
      <c r="J66" s="82"/>
      <c r="K66" s="82"/>
      <c r="L66" s="82"/>
      <c r="M66" s="82"/>
      <c r="N66" s="101">
        <v>3000</v>
      </c>
      <c r="O66" s="67"/>
    </row>
    <row r="67" spans="1:15" x14ac:dyDescent="0.2">
      <c r="A67" s="60" t="s">
        <v>245</v>
      </c>
      <c r="B67" s="8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67">
        <f>SUM(C68:N83)</f>
        <v>19820.010000000002</v>
      </c>
    </row>
    <row r="68" spans="1:15" x14ac:dyDescent="0.2">
      <c r="A68" s="47" t="s">
        <v>42</v>
      </c>
      <c r="B68" s="81"/>
      <c r="C68" s="82"/>
      <c r="D68" s="82"/>
      <c r="E68" s="82"/>
      <c r="F68" s="82"/>
      <c r="G68" s="82"/>
      <c r="H68" s="82"/>
      <c r="I68" s="82"/>
      <c r="J68" s="82"/>
      <c r="K68" s="101">
        <v>400</v>
      </c>
      <c r="L68" s="82"/>
      <c r="M68" s="82"/>
      <c r="N68" s="82"/>
      <c r="O68" s="67"/>
    </row>
    <row r="69" spans="1:15" x14ac:dyDescent="0.2">
      <c r="A69" s="99" t="s">
        <v>200</v>
      </c>
      <c r="B69" s="87"/>
      <c r="C69" s="88"/>
      <c r="D69" s="88"/>
      <c r="E69" s="88"/>
      <c r="F69" s="88"/>
      <c r="G69" s="88"/>
      <c r="H69" s="88">
        <v>250</v>
      </c>
      <c r="I69" s="88">
        <v>293.27999999999997</v>
      </c>
      <c r="J69" s="88">
        <v>258.98</v>
      </c>
      <c r="K69" s="102">
        <v>1275</v>
      </c>
      <c r="L69" s="88"/>
      <c r="M69" s="88"/>
      <c r="N69" s="88"/>
      <c r="O69" s="67"/>
    </row>
    <row r="70" spans="1:15" x14ac:dyDescent="0.2">
      <c r="A70" s="47" t="s">
        <v>0</v>
      </c>
      <c r="B70" s="81"/>
      <c r="C70" s="82">
        <v>1859.78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67"/>
    </row>
    <row r="71" spans="1:15" x14ac:dyDescent="0.2">
      <c r="A71" s="98" t="s">
        <v>40</v>
      </c>
      <c r="B71" s="88"/>
      <c r="C71" s="88"/>
      <c r="D71" s="88"/>
      <c r="E71" s="88"/>
      <c r="F71" s="88">
        <v>217.2</v>
      </c>
      <c r="G71" s="88"/>
      <c r="H71" s="88"/>
      <c r="I71" s="88"/>
      <c r="J71" s="88"/>
      <c r="K71" s="88"/>
      <c r="L71" s="88"/>
      <c r="M71" s="88"/>
      <c r="N71" s="88"/>
      <c r="O71" s="67"/>
    </row>
    <row r="72" spans="1:15" x14ac:dyDescent="0.2">
      <c r="A72" s="47" t="s">
        <v>2</v>
      </c>
      <c r="B72" s="81"/>
      <c r="C72" s="82">
        <v>170</v>
      </c>
      <c r="D72" s="82"/>
      <c r="E72" s="82"/>
      <c r="F72" s="82"/>
      <c r="G72" s="82"/>
      <c r="H72" s="82"/>
      <c r="I72" s="82"/>
      <c r="J72" s="82">
        <v>200.25</v>
      </c>
      <c r="K72" s="82"/>
      <c r="L72" s="82"/>
      <c r="M72" s="82"/>
      <c r="N72" s="82"/>
      <c r="O72" s="67"/>
    </row>
    <row r="73" spans="1:15" x14ac:dyDescent="0.2">
      <c r="A73" s="98" t="s">
        <v>3</v>
      </c>
      <c r="B73" s="87"/>
      <c r="C73" s="88"/>
      <c r="D73" s="88"/>
      <c r="E73" s="88"/>
      <c r="F73" s="88"/>
      <c r="G73" s="88">
        <v>416</v>
      </c>
      <c r="H73" s="88"/>
      <c r="I73" s="88"/>
      <c r="J73" s="88">
        <v>2100</v>
      </c>
      <c r="K73" s="102"/>
      <c r="L73" s="88"/>
      <c r="M73" s="88"/>
      <c r="N73" s="88"/>
      <c r="O73" s="67"/>
    </row>
    <row r="74" spans="1:15" x14ac:dyDescent="0.2">
      <c r="A74" s="47" t="s">
        <v>5</v>
      </c>
      <c r="B74" s="81"/>
      <c r="C74" s="82"/>
      <c r="D74" s="82"/>
      <c r="E74" s="82"/>
      <c r="F74" s="82"/>
      <c r="G74" s="82"/>
      <c r="H74" s="82"/>
      <c r="I74" s="82"/>
      <c r="J74" s="82">
        <v>200</v>
      </c>
      <c r="K74" s="82"/>
      <c r="L74" s="101">
        <v>800</v>
      </c>
      <c r="M74" s="82"/>
      <c r="N74" s="82"/>
      <c r="O74" s="67"/>
    </row>
    <row r="75" spans="1:15" x14ac:dyDescent="0.2">
      <c r="A75" s="98" t="s">
        <v>208</v>
      </c>
      <c r="B75" s="87"/>
      <c r="C75" s="88"/>
      <c r="D75" s="88"/>
      <c r="E75" s="88"/>
      <c r="F75" s="88"/>
      <c r="G75" s="88"/>
      <c r="H75" s="88">
        <v>6.29</v>
      </c>
      <c r="I75" s="88"/>
      <c r="J75" s="88">
        <v>45.3</v>
      </c>
      <c r="K75" s="88"/>
      <c r="L75" s="88"/>
      <c r="M75" s="88"/>
      <c r="N75" s="88"/>
      <c r="O75" s="67"/>
    </row>
    <row r="76" spans="1:15" x14ac:dyDescent="0.2">
      <c r="A76" s="47" t="s">
        <v>36</v>
      </c>
      <c r="B76" s="81"/>
      <c r="C76" s="82">
        <v>220.17</v>
      </c>
      <c r="D76" s="82"/>
      <c r="E76" s="82">
        <v>523.9</v>
      </c>
      <c r="F76" s="82"/>
      <c r="G76" s="82"/>
      <c r="H76" s="82"/>
      <c r="I76" s="82"/>
      <c r="J76" s="82"/>
      <c r="K76" s="82"/>
      <c r="L76" s="82"/>
      <c r="M76" s="82"/>
      <c r="N76" s="82"/>
      <c r="O76" s="67"/>
    </row>
    <row r="77" spans="1:15" x14ac:dyDescent="0.2">
      <c r="A77" s="98" t="s">
        <v>12</v>
      </c>
      <c r="B77" s="87"/>
      <c r="C77" s="88"/>
      <c r="D77" s="88">
        <v>2900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67"/>
    </row>
    <row r="78" spans="1:15" x14ac:dyDescent="0.2">
      <c r="A78" s="47" t="s">
        <v>24</v>
      </c>
      <c r="B78" s="82"/>
      <c r="C78" s="82"/>
      <c r="D78" s="82"/>
      <c r="E78" s="82"/>
      <c r="F78" s="82"/>
      <c r="G78" s="82">
        <v>190</v>
      </c>
      <c r="H78" s="82"/>
      <c r="I78" s="82"/>
      <c r="J78" s="82"/>
      <c r="K78" s="82"/>
      <c r="L78" s="82"/>
      <c r="M78" s="82"/>
      <c r="N78" s="82"/>
      <c r="O78" s="67"/>
    </row>
    <row r="79" spans="1:15" x14ac:dyDescent="0.2">
      <c r="A79" s="98" t="s">
        <v>13</v>
      </c>
      <c r="B79" s="88"/>
      <c r="C79" s="88"/>
      <c r="D79" s="88">
        <v>36.450000000000003</v>
      </c>
      <c r="E79" s="88">
        <v>66.58</v>
      </c>
      <c r="F79" s="88"/>
      <c r="G79" s="88"/>
      <c r="H79" s="88"/>
      <c r="I79" s="88">
        <v>170.83</v>
      </c>
      <c r="J79" s="88"/>
      <c r="K79" s="88"/>
      <c r="L79" s="88"/>
      <c r="M79" s="88"/>
      <c r="N79" s="88"/>
      <c r="O79" s="67"/>
    </row>
    <row r="80" spans="1:15" x14ac:dyDescent="0.2">
      <c r="A80" s="47" t="s">
        <v>14</v>
      </c>
      <c r="B80" s="82"/>
      <c r="C80" s="82"/>
      <c r="D80" s="82"/>
      <c r="E80" s="82"/>
      <c r="F80" s="82"/>
      <c r="G80" s="82"/>
      <c r="H80" s="82"/>
      <c r="I80" s="82"/>
      <c r="J80" s="82"/>
      <c r="K80" s="101">
        <v>150</v>
      </c>
      <c r="L80" s="82"/>
      <c r="M80" s="82"/>
      <c r="N80" s="82"/>
      <c r="O80" s="67"/>
    </row>
    <row r="81" spans="1:15" x14ac:dyDescent="0.2">
      <c r="A81" s="98" t="s">
        <v>15</v>
      </c>
      <c r="B81" s="87"/>
      <c r="C81" s="88"/>
      <c r="D81" s="88"/>
      <c r="E81" s="88">
        <v>4000</v>
      </c>
      <c r="F81" s="88"/>
      <c r="G81" s="88"/>
      <c r="H81" s="88"/>
      <c r="I81" s="88"/>
      <c r="J81" s="88"/>
      <c r="K81" s="88"/>
      <c r="L81" s="88"/>
      <c r="M81" s="88"/>
      <c r="N81" s="88"/>
      <c r="O81" s="67"/>
    </row>
    <row r="82" spans="1:15" x14ac:dyDescent="0.2">
      <c r="A82" s="47" t="s">
        <v>43</v>
      </c>
      <c r="B82" s="81"/>
      <c r="C82" s="82"/>
      <c r="D82" s="82"/>
      <c r="E82" s="82"/>
      <c r="F82" s="82"/>
      <c r="G82" s="82">
        <v>70</v>
      </c>
      <c r="H82" s="82"/>
      <c r="I82" s="82"/>
      <c r="J82" s="82"/>
      <c r="K82" s="82"/>
      <c r="L82" s="82"/>
      <c r="M82" s="82"/>
      <c r="N82" s="82"/>
      <c r="O82" s="67"/>
    </row>
    <row r="83" spans="1:15" x14ac:dyDescent="0.2">
      <c r="A83" s="98" t="s">
        <v>16</v>
      </c>
      <c r="B83" s="87"/>
      <c r="C83" s="88"/>
      <c r="D83" s="88"/>
      <c r="E83" s="88"/>
      <c r="F83" s="88"/>
      <c r="G83" s="88"/>
      <c r="H83" s="88"/>
      <c r="I83" s="88"/>
      <c r="J83" s="88"/>
      <c r="K83" s="102">
        <v>3000</v>
      </c>
      <c r="L83" s="88"/>
      <c r="M83" s="88"/>
      <c r="N83" s="88"/>
      <c r="O83" s="67"/>
    </row>
    <row r="84" spans="1:15" x14ac:dyDescent="0.2">
      <c r="A84" s="59" t="s">
        <v>70</v>
      </c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67">
        <f>SUM(C85:N91)</f>
        <v>12485.69</v>
      </c>
    </row>
    <row r="85" spans="1:15" x14ac:dyDescent="0.2">
      <c r="A85" s="98" t="s">
        <v>201</v>
      </c>
      <c r="B85" s="87"/>
      <c r="C85" s="88">
        <v>2374.4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67"/>
    </row>
    <row r="86" spans="1:15" x14ac:dyDescent="0.2">
      <c r="A86" s="47" t="s">
        <v>202</v>
      </c>
      <c r="B86" s="81"/>
      <c r="C86" s="82">
        <v>1233</v>
      </c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67"/>
    </row>
    <row r="87" spans="1:15" x14ac:dyDescent="0.2">
      <c r="A87" s="98" t="s">
        <v>203</v>
      </c>
      <c r="B87" s="87"/>
      <c r="C87" s="88"/>
      <c r="D87" s="88"/>
      <c r="E87" s="88">
        <v>251.99</v>
      </c>
      <c r="F87" s="88"/>
      <c r="G87" s="88"/>
      <c r="H87" s="88"/>
      <c r="I87" s="88">
        <v>1145</v>
      </c>
      <c r="J87" s="88"/>
      <c r="K87" s="88"/>
      <c r="L87" s="88"/>
      <c r="M87" s="88"/>
      <c r="N87" s="88"/>
      <c r="O87" s="67"/>
    </row>
    <row r="88" spans="1:15" x14ac:dyDescent="0.2">
      <c r="A88" s="47" t="s">
        <v>204</v>
      </c>
      <c r="B88" s="81"/>
      <c r="C88" s="82"/>
      <c r="D88" s="82"/>
      <c r="E88" s="82">
        <v>3000</v>
      </c>
      <c r="F88" s="82"/>
      <c r="G88" s="82"/>
      <c r="H88" s="82"/>
      <c r="I88" s="82"/>
      <c r="J88" s="82"/>
      <c r="K88" s="82"/>
      <c r="L88" s="82"/>
      <c r="M88" s="82"/>
      <c r="N88" s="82"/>
      <c r="O88" s="67"/>
    </row>
    <row r="89" spans="1:15" x14ac:dyDescent="0.2">
      <c r="A89" s="98" t="s">
        <v>205</v>
      </c>
      <c r="B89" s="87"/>
      <c r="C89" s="88"/>
      <c r="D89" s="88"/>
      <c r="E89" s="88">
        <v>41.3</v>
      </c>
      <c r="F89" s="88"/>
      <c r="G89" s="88"/>
      <c r="H89" s="88"/>
      <c r="I89" s="88"/>
      <c r="J89" s="88"/>
      <c r="K89" s="88"/>
      <c r="L89" s="88"/>
      <c r="M89" s="88"/>
      <c r="N89" s="88"/>
      <c r="O89" s="67"/>
    </row>
    <row r="90" spans="1:15" x14ac:dyDescent="0.2">
      <c r="A90" s="47" t="s">
        <v>207</v>
      </c>
      <c r="B90" s="81"/>
      <c r="C90" s="82"/>
      <c r="D90" s="82"/>
      <c r="E90" s="82"/>
      <c r="F90" s="82"/>
      <c r="G90" s="82"/>
      <c r="H90" s="82">
        <v>440</v>
      </c>
      <c r="I90" s="82"/>
      <c r="J90" s="82"/>
      <c r="K90" s="82"/>
      <c r="L90" s="82"/>
      <c r="M90" s="82"/>
      <c r="N90" s="82"/>
      <c r="O90" s="67"/>
    </row>
    <row r="91" spans="1:15" x14ac:dyDescent="0.2">
      <c r="A91" s="99" t="s">
        <v>247</v>
      </c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102">
        <v>4000</v>
      </c>
      <c r="M91" s="88"/>
      <c r="N91" s="88"/>
      <c r="O91" s="67"/>
    </row>
    <row r="92" spans="1:15" s="14" customFormat="1" ht="13.5" thickBot="1" x14ac:dyDescent="0.25">
      <c r="A92" s="12" t="s">
        <v>209</v>
      </c>
      <c r="B92" s="69"/>
      <c r="C92" s="70">
        <f t="shared" ref="C92:N92" si="4">SUM(C60:C91)</f>
        <v>6698.2000000000007</v>
      </c>
      <c r="D92" s="70">
        <f t="shared" si="4"/>
        <v>4534.32</v>
      </c>
      <c r="E92" s="70">
        <f t="shared" si="4"/>
        <v>11872.349999999999</v>
      </c>
      <c r="F92" s="70">
        <f t="shared" si="4"/>
        <v>961.2</v>
      </c>
      <c r="G92" s="70">
        <f t="shared" si="4"/>
        <v>676</v>
      </c>
      <c r="H92" s="70">
        <f t="shared" si="4"/>
        <v>696.29</v>
      </c>
      <c r="I92" s="70">
        <f t="shared" si="4"/>
        <v>8554.73</v>
      </c>
      <c r="J92" s="70">
        <f t="shared" si="4"/>
        <v>3564.83</v>
      </c>
      <c r="K92" s="70">
        <f t="shared" si="4"/>
        <v>4825</v>
      </c>
      <c r="L92" s="70">
        <f t="shared" si="4"/>
        <v>4800</v>
      </c>
      <c r="M92" s="70">
        <f t="shared" si="4"/>
        <v>0</v>
      </c>
      <c r="N92" s="70">
        <f t="shared" si="4"/>
        <v>3000</v>
      </c>
      <c r="O92" s="71">
        <f>SUM(C92:N92)</f>
        <v>50182.92</v>
      </c>
    </row>
    <row r="93" spans="1:15" s="78" customFormat="1" ht="16.5" thickTop="1" thickBot="1" x14ac:dyDescent="0.3">
      <c r="A93" s="72" t="s">
        <v>210</v>
      </c>
      <c r="B93" s="73"/>
      <c r="C93" s="74">
        <f>(B43+C57)-C92</f>
        <v>18435.32</v>
      </c>
      <c r="D93" s="75">
        <f t="shared" ref="D93:I93" si="5">SUM(C93+D57-D92)</f>
        <v>15764.43</v>
      </c>
      <c r="E93" s="75">
        <f t="shared" si="5"/>
        <v>17857.090000000004</v>
      </c>
      <c r="F93" s="75">
        <f t="shared" si="5"/>
        <v>17654.510000000002</v>
      </c>
      <c r="G93" s="75">
        <f t="shared" si="5"/>
        <v>17050.980000000003</v>
      </c>
      <c r="H93" s="75">
        <f t="shared" si="5"/>
        <v>16362.140000000003</v>
      </c>
      <c r="I93" s="75">
        <f t="shared" si="5"/>
        <v>16997.170000000002</v>
      </c>
      <c r="J93" s="75">
        <f>SUM(I93+J57-J92)</f>
        <v>14692.51</v>
      </c>
      <c r="K93" s="75">
        <f>SUM(J93+K57-K92)</f>
        <v>15867.510000000002</v>
      </c>
      <c r="L93" s="75">
        <f>SUM(K93+L57-L92)</f>
        <v>11067.510000000002</v>
      </c>
      <c r="M93" s="75">
        <f>SUM(L93+M57-M92)</f>
        <v>11067.510000000002</v>
      </c>
      <c r="N93" s="75">
        <f>SUM(M93+N57-N92)</f>
        <v>8067.510000000002</v>
      </c>
      <c r="O93" s="75"/>
    </row>
    <row r="94" spans="1:15" ht="13.5" thickTop="1" x14ac:dyDescent="0.2">
      <c r="A94" s="3"/>
      <c r="B94" s="79"/>
    </row>
    <row r="95" spans="1:15" x14ac:dyDescent="0.2">
      <c r="A95" s="3"/>
      <c r="B95" s="79"/>
    </row>
    <row r="96" spans="1:15" x14ac:dyDescent="0.2">
      <c r="A96" s="3"/>
      <c r="B96" s="79"/>
    </row>
    <row r="97" spans="1:14" x14ac:dyDescent="0.2">
      <c r="A97" s="3"/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1:14" x14ac:dyDescent="0.2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</sheetData>
  <phoneticPr fontId="0" type="noConversion"/>
  <pageMargins left="0.7" right="0.7" top="0.75" bottom="0.75" header="0.3" footer="0.3"/>
  <pageSetup scale="61" fitToHeight="2" orientation="landscape" horizontalDpi="1200" verticalDpi="1200" r:id="rId1"/>
  <headerFooter alignWithMargins="0">
    <oddHeader>&amp;CCrooked Lake PTO
Forecast/Actual Spending Report</oddHeader>
  </headerFooter>
  <rowBreaks count="1" manualBreakCount="1">
    <brk id="4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8"/>
  <sheetViews>
    <sheetView zoomScale="75" zoomScaleNormal="75" workbookViewId="0">
      <selection activeCell="H37" sqref="H37"/>
    </sheetView>
  </sheetViews>
  <sheetFormatPr defaultRowHeight="12.75" x14ac:dyDescent="0.2"/>
  <cols>
    <col min="2" max="2" width="25.28515625" bestFit="1" customWidth="1"/>
    <col min="3" max="3" width="17.7109375" bestFit="1" customWidth="1"/>
    <col min="6" max="6" width="31.85546875" bestFit="1" customWidth="1"/>
    <col min="7" max="7" width="17.85546875" bestFit="1" customWidth="1"/>
    <col min="8" max="8" width="13.7109375" customWidth="1"/>
    <col min="11" max="11" width="11" bestFit="1" customWidth="1"/>
  </cols>
  <sheetData>
    <row r="1" spans="1:11" x14ac:dyDescent="0.2">
      <c r="A1" t="s">
        <v>236</v>
      </c>
      <c r="E1" t="s">
        <v>240</v>
      </c>
    </row>
    <row r="3" spans="1:11" x14ac:dyDescent="0.2">
      <c r="A3" s="8" t="s">
        <v>259</v>
      </c>
      <c r="E3" s="8" t="s">
        <v>259</v>
      </c>
    </row>
    <row r="5" spans="1:11" x14ac:dyDescent="0.2">
      <c r="B5" t="s">
        <v>44</v>
      </c>
      <c r="C5" s="8" t="s">
        <v>260</v>
      </c>
    </row>
    <row r="7" spans="1:11" x14ac:dyDescent="0.2">
      <c r="B7" s="2" t="s">
        <v>264</v>
      </c>
      <c r="C7" s="2">
        <f>SUM(C8:C9)</f>
        <v>70.3</v>
      </c>
      <c r="F7" s="2" t="s">
        <v>105</v>
      </c>
      <c r="G7" s="2">
        <v>110.93</v>
      </c>
    </row>
    <row r="8" spans="1:11" x14ac:dyDescent="0.2">
      <c r="B8" s="3" t="s">
        <v>50</v>
      </c>
      <c r="C8">
        <v>25</v>
      </c>
      <c r="F8" s="50" t="s">
        <v>261</v>
      </c>
      <c r="G8">
        <v>110.93</v>
      </c>
    </row>
    <row r="9" spans="1:11" x14ac:dyDescent="0.2">
      <c r="B9" s="50" t="s">
        <v>263</v>
      </c>
      <c r="C9">
        <v>45.3</v>
      </c>
      <c r="F9" s="2" t="s">
        <v>106</v>
      </c>
      <c r="G9" s="4">
        <f>SUM(G10:G13)</f>
        <v>19058.36</v>
      </c>
      <c r="K9" s="1"/>
    </row>
    <row r="10" spans="1:11" x14ac:dyDescent="0.2">
      <c r="B10" s="2" t="s">
        <v>52</v>
      </c>
      <c r="C10" s="4">
        <f>SUM(C11,C12,C13,C19)</f>
        <v>3913.4200000000005</v>
      </c>
      <c r="F10" s="3" t="s">
        <v>241</v>
      </c>
      <c r="G10">
        <v>242.33</v>
      </c>
      <c r="K10" s="1"/>
    </row>
    <row r="11" spans="1:11" x14ac:dyDescent="0.2">
      <c r="B11" s="3" t="s">
        <v>237</v>
      </c>
      <c r="C11">
        <v>700.3</v>
      </c>
      <c r="F11" s="3" t="s">
        <v>237</v>
      </c>
      <c r="G11">
        <v>700.3</v>
      </c>
      <c r="K11" s="1"/>
    </row>
    <row r="12" spans="1:11" x14ac:dyDescent="0.2">
      <c r="B12" s="3" t="s">
        <v>34</v>
      </c>
      <c r="C12">
        <v>6.29</v>
      </c>
      <c r="F12" s="3" t="s">
        <v>33</v>
      </c>
      <c r="G12" s="1">
        <v>5045.2</v>
      </c>
      <c r="K12" s="1"/>
    </row>
    <row r="13" spans="1:11" x14ac:dyDescent="0.2">
      <c r="B13" s="3" t="s">
        <v>33</v>
      </c>
      <c r="C13" s="1">
        <v>2462.2600000000002</v>
      </c>
      <c r="F13" s="3" t="s">
        <v>36</v>
      </c>
      <c r="G13" s="1">
        <v>13070.53</v>
      </c>
    </row>
    <row r="14" spans="1:11" x14ac:dyDescent="0.2">
      <c r="B14" s="111" t="s">
        <v>215</v>
      </c>
      <c r="C14" s="1">
        <v>1300</v>
      </c>
    </row>
    <row r="15" spans="1:11" x14ac:dyDescent="0.2">
      <c r="B15" s="111" t="s">
        <v>55</v>
      </c>
      <c r="C15">
        <v>671.88</v>
      </c>
    </row>
    <row r="16" spans="1:11" x14ac:dyDescent="0.2">
      <c r="B16" s="111" t="s">
        <v>57</v>
      </c>
      <c r="C16">
        <v>90</v>
      </c>
      <c r="F16" s="2" t="s">
        <v>108</v>
      </c>
      <c r="G16" s="4">
        <f>SUM(G17:G20)</f>
        <v>8853.26</v>
      </c>
      <c r="K16" s="1"/>
    </row>
    <row r="17" spans="2:11" x14ac:dyDescent="0.2">
      <c r="B17" s="111" t="s">
        <v>58</v>
      </c>
      <c r="C17">
        <v>340.38</v>
      </c>
      <c r="F17" t="s">
        <v>83</v>
      </c>
      <c r="G17">
        <v>1060</v>
      </c>
    </row>
    <row r="18" spans="2:11" x14ac:dyDescent="0.2">
      <c r="B18" s="112" t="s">
        <v>262</v>
      </c>
      <c r="C18">
        <v>60</v>
      </c>
      <c r="F18" t="s">
        <v>86</v>
      </c>
      <c r="G18" s="1">
        <v>4543.3599999999997</v>
      </c>
    </row>
    <row r="19" spans="2:11" x14ac:dyDescent="0.2">
      <c r="B19" s="3" t="s">
        <v>36</v>
      </c>
      <c r="C19" s="1">
        <v>744.57</v>
      </c>
      <c r="F19" t="s">
        <v>200</v>
      </c>
      <c r="G19" s="1">
        <v>1489.75</v>
      </c>
    </row>
    <row r="20" spans="2:11" x14ac:dyDescent="0.2">
      <c r="B20" s="2" t="s">
        <v>70</v>
      </c>
      <c r="C20" s="4">
        <f>SUM(C21:C28)</f>
        <v>12555.68</v>
      </c>
      <c r="F20" t="s">
        <v>242</v>
      </c>
      <c r="G20" s="1">
        <v>1760.15</v>
      </c>
      <c r="K20" s="1"/>
    </row>
    <row r="21" spans="2:11" x14ac:dyDescent="0.2">
      <c r="B21" s="3" t="s">
        <v>217</v>
      </c>
      <c r="C21">
        <v>439.99</v>
      </c>
      <c r="K21" s="1"/>
    </row>
    <row r="22" spans="2:11" x14ac:dyDescent="0.2">
      <c r="B22" s="3" t="s">
        <v>238</v>
      </c>
      <c r="C22" s="1">
        <v>2374.4</v>
      </c>
      <c r="F22" s="2" t="s">
        <v>110</v>
      </c>
      <c r="G22" s="4">
        <f>SUM(G16,G9,G7)</f>
        <v>28022.550000000003</v>
      </c>
      <c r="K22" s="1"/>
    </row>
    <row r="23" spans="2:11" x14ac:dyDescent="0.2">
      <c r="B23" s="3" t="s">
        <v>1</v>
      </c>
      <c r="C23" s="1">
        <v>1233</v>
      </c>
      <c r="G23" s="1"/>
    </row>
    <row r="24" spans="2:11" x14ac:dyDescent="0.2">
      <c r="B24" s="3" t="s">
        <v>75</v>
      </c>
      <c r="C24" s="1">
        <v>1396.99</v>
      </c>
      <c r="G24" s="4"/>
    </row>
    <row r="25" spans="2:11" x14ac:dyDescent="0.2">
      <c r="B25" s="3" t="s">
        <v>218</v>
      </c>
      <c r="C25" s="1">
        <v>3000</v>
      </c>
      <c r="K25" s="1"/>
    </row>
    <row r="26" spans="2:11" x14ac:dyDescent="0.2">
      <c r="B26" s="50" t="s">
        <v>239</v>
      </c>
      <c r="C26" s="1">
        <v>70</v>
      </c>
      <c r="K26" s="1"/>
    </row>
    <row r="27" spans="2:11" x14ac:dyDescent="0.2">
      <c r="B27" s="3" t="s">
        <v>220</v>
      </c>
      <c r="C27">
        <v>41.3</v>
      </c>
      <c r="K27" s="1"/>
    </row>
    <row r="28" spans="2:11" x14ac:dyDescent="0.2">
      <c r="B28" s="50" t="s">
        <v>8</v>
      </c>
      <c r="C28" s="116">
        <v>4000</v>
      </c>
      <c r="F28" s="8" t="s">
        <v>271</v>
      </c>
    </row>
    <row r="29" spans="2:11" x14ac:dyDescent="0.2">
      <c r="B29" s="2" t="s">
        <v>82</v>
      </c>
      <c r="C29" s="4">
        <f>SUM(C30:C34)</f>
        <v>11070.66</v>
      </c>
      <c r="F29" s="117" t="s">
        <v>274</v>
      </c>
    </row>
    <row r="30" spans="2:11" x14ac:dyDescent="0.2">
      <c r="B30" s="50" t="s">
        <v>83</v>
      </c>
      <c r="C30" s="95">
        <v>1060</v>
      </c>
      <c r="F30" s="8" t="s">
        <v>266</v>
      </c>
    </row>
    <row r="31" spans="2:11" x14ac:dyDescent="0.2">
      <c r="B31" s="3" t="s">
        <v>86</v>
      </c>
      <c r="C31" s="1">
        <v>4543.3599999999997</v>
      </c>
      <c r="F31" s="8" t="s">
        <v>267</v>
      </c>
    </row>
    <row r="32" spans="2:11" x14ac:dyDescent="0.2">
      <c r="B32" s="3" t="s">
        <v>200</v>
      </c>
      <c r="C32">
        <v>998.12</v>
      </c>
      <c r="F32" s="8" t="s">
        <v>268</v>
      </c>
      <c r="K32" s="1"/>
    </row>
    <row r="33" spans="2:11" x14ac:dyDescent="0.2">
      <c r="B33" s="3" t="s">
        <v>90</v>
      </c>
      <c r="C33" s="1">
        <v>1440.6</v>
      </c>
      <c r="G33" s="1"/>
      <c r="K33" s="1"/>
    </row>
    <row r="34" spans="2:11" x14ac:dyDescent="0.2">
      <c r="B34" s="3" t="s">
        <v>35</v>
      </c>
      <c r="C34" s="1">
        <v>3028.58</v>
      </c>
    </row>
    <row r="35" spans="2:11" x14ac:dyDescent="0.2">
      <c r="B35" s="2" t="s">
        <v>92</v>
      </c>
      <c r="C35" s="2">
        <v>25</v>
      </c>
      <c r="G35" s="4"/>
    </row>
    <row r="36" spans="2:11" x14ac:dyDescent="0.2">
      <c r="B36" s="3" t="s">
        <v>94</v>
      </c>
      <c r="C36" s="1">
        <v>25</v>
      </c>
      <c r="G36" s="1"/>
      <c r="K36" s="1"/>
    </row>
    <row r="37" spans="2:11" x14ac:dyDescent="0.2">
      <c r="B37" s="2" t="s">
        <v>95</v>
      </c>
      <c r="C37" s="4">
        <f>SUM(C38:C49)</f>
        <v>14613.35</v>
      </c>
      <c r="G37" s="1"/>
    </row>
    <row r="38" spans="2:11" x14ac:dyDescent="0.2">
      <c r="B38" s="50" t="s">
        <v>99</v>
      </c>
      <c r="C38" s="116">
        <v>400</v>
      </c>
      <c r="K38" s="1"/>
    </row>
    <row r="39" spans="2:11" x14ac:dyDescent="0.2">
      <c r="B39" s="3" t="s">
        <v>183</v>
      </c>
      <c r="C39" s="1">
        <v>802.26</v>
      </c>
    </row>
    <row r="40" spans="2:11" x14ac:dyDescent="0.2">
      <c r="B40" s="3" t="s">
        <v>0</v>
      </c>
      <c r="C40" s="1">
        <v>1834.78</v>
      </c>
      <c r="G40" s="1"/>
      <c r="K40" s="1"/>
    </row>
    <row r="41" spans="2:11" x14ac:dyDescent="0.2">
      <c r="B41" s="3" t="s">
        <v>96</v>
      </c>
      <c r="C41">
        <v>217.2</v>
      </c>
      <c r="F41" s="8" t="s">
        <v>272</v>
      </c>
      <c r="G41" s="1"/>
    </row>
    <row r="42" spans="2:11" x14ac:dyDescent="0.2">
      <c r="B42" s="3" t="s">
        <v>2</v>
      </c>
      <c r="C42" s="1">
        <v>370.25</v>
      </c>
      <c r="F42" s="8" t="s">
        <v>269</v>
      </c>
      <c r="G42" s="90">
        <v>8068</v>
      </c>
      <c r="K42" s="1"/>
    </row>
    <row r="43" spans="2:11" x14ac:dyDescent="0.2">
      <c r="B43" s="3" t="s">
        <v>3</v>
      </c>
      <c r="C43" s="1">
        <v>2500</v>
      </c>
      <c r="F43" s="8" t="s">
        <v>270</v>
      </c>
      <c r="G43" s="113">
        <v>12000</v>
      </c>
      <c r="H43" s="90"/>
      <c r="K43" s="1"/>
    </row>
    <row r="44" spans="2:11" x14ac:dyDescent="0.2">
      <c r="B44" s="50" t="s">
        <v>265</v>
      </c>
      <c r="C44" s="116">
        <v>1000</v>
      </c>
      <c r="G44" s="90">
        <f>SUM(G42:G43)</f>
        <v>20068</v>
      </c>
      <c r="H44" s="114"/>
      <c r="K44" s="1"/>
    </row>
    <row r="45" spans="2:11" x14ac:dyDescent="0.2">
      <c r="B45" s="3" t="s">
        <v>12</v>
      </c>
      <c r="C45" s="1">
        <v>2900</v>
      </c>
      <c r="F45" s="8" t="s">
        <v>273</v>
      </c>
      <c r="G45" s="113">
        <v>-12360</v>
      </c>
      <c r="H45" s="90"/>
    </row>
    <row r="46" spans="2:11" ht="13.5" thickBot="1" x14ac:dyDescent="0.25">
      <c r="B46" s="3" t="s">
        <v>24</v>
      </c>
      <c r="C46" s="1">
        <v>165</v>
      </c>
      <c r="G46" s="115">
        <f>SUM(G44:G45)</f>
        <v>7708</v>
      </c>
      <c r="K46" s="1"/>
    </row>
    <row r="47" spans="2:11" ht="13.5" thickTop="1" x14ac:dyDescent="0.2">
      <c r="B47" s="50" t="s">
        <v>252</v>
      </c>
      <c r="C47" s="1">
        <v>273.86</v>
      </c>
      <c r="G47" s="90"/>
    </row>
    <row r="48" spans="2:11" x14ac:dyDescent="0.2">
      <c r="B48" s="3" t="s">
        <v>14</v>
      </c>
      <c r="C48" s="116">
        <v>150</v>
      </c>
      <c r="G48" s="90"/>
    </row>
    <row r="49" spans="2:7" x14ac:dyDescent="0.2">
      <c r="B49" s="3" t="s">
        <v>15</v>
      </c>
      <c r="C49" s="1">
        <v>4000</v>
      </c>
      <c r="G49" s="90"/>
    </row>
    <row r="50" spans="2:7" x14ac:dyDescent="0.2">
      <c r="B50" s="2" t="s">
        <v>111</v>
      </c>
      <c r="C50" s="4">
        <f>SUM(C37,C35,C29,C20,C10,C7)</f>
        <v>42248.41</v>
      </c>
      <c r="G50" s="90"/>
    </row>
    <row r="51" spans="2:7" x14ac:dyDescent="0.2">
      <c r="C51" s="1"/>
      <c r="G51" s="90"/>
    </row>
    <row r="52" spans="2:7" x14ac:dyDescent="0.2">
      <c r="C52" s="1"/>
      <c r="G52" s="1"/>
    </row>
    <row r="53" spans="2:7" x14ac:dyDescent="0.2">
      <c r="G53" s="1"/>
    </row>
    <row r="54" spans="2:7" x14ac:dyDescent="0.2">
      <c r="G54" s="1"/>
    </row>
    <row r="55" spans="2:7" x14ac:dyDescent="0.2">
      <c r="G55" s="1"/>
    </row>
    <row r="57" spans="2:7" x14ac:dyDescent="0.2">
      <c r="G57" s="1"/>
    </row>
    <row r="59" spans="2:7" x14ac:dyDescent="0.2">
      <c r="G59" s="1"/>
    </row>
    <row r="60" spans="2:7" x14ac:dyDescent="0.2">
      <c r="G60" s="1"/>
    </row>
    <row r="63" spans="2:7" x14ac:dyDescent="0.2">
      <c r="G63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8" spans="7:7" x14ac:dyDescent="0.2">
      <c r="G78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9" spans="7:7" x14ac:dyDescent="0.2">
      <c r="G89" s="1"/>
    </row>
    <row r="95" spans="7:7" x14ac:dyDescent="0.2">
      <c r="G95" s="1"/>
    </row>
    <row r="96" spans="7:7" x14ac:dyDescent="0.2">
      <c r="G96" s="1"/>
    </row>
    <row r="99" spans="7:7" x14ac:dyDescent="0.2">
      <c r="G99" s="1"/>
    </row>
    <row r="101" spans="7:7" x14ac:dyDescent="0.2">
      <c r="G101" s="1"/>
    </row>
    <row r="103" spans="7:7" x14ac:dyDescent="0.2">
      <c r="G103" s="1"/>
    </row>
    <row r="105" spans="7:7" x14ac:dyDescent="0.2">
      <c r="G105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8" spans="7:7" x14ac:dyDescent="0.2">
      <c r="G118" s="1"/>
    </row>
  </sheetData>
  <phoneticPr fontId="0" type="noConversion"/>
  <pageMargins left="0.7" right="0.7" top="0.75" bottom="0.75" header="0.3" footer="0.3"/>
  <pageSetup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  <vt:lpstr>'Cash Flow (2)'!Print_Area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Amie</cp:lastModifiedBy>
  <cp:lastPrinted>2018-04-17T23:02:54Z</cp:lastPrinted>
  <dcterms:created xsi:type="dcterms:W3CDTF">2007-09-18T00:56:00Z</dcterms:created>
  <dcterms:modified xsi:type="dcterms:W3CDTF">2018-06-11T02:45:48Z</dcterms:modified>
</cp:coreProperties>
</file>